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___Plany-stud-final\dostosowanie planow od 2019_2020\"/>
    </mc:Choice>
  </mc:AlternateContent>
  <xr:revisionPtr revIDLastSave="0" documentId="8_{BA7553B5-8486-4316-B53B-1BEBEA59DF0C}" xr6:coauthVersionLast="45" xr6:coauthVersionMax="45" xr10:uidLastSave="{00000000-0000-0000-0000-000000000000}"/>
  <bookViews>
    <workbookView xWindow="-120" yWindow="-120" windowWidth="24240" windowHeight="13290" activeTab="2" xr2:uid="{F6A3E2D9-1AD8-4949-9919-8FC41138B2F2}"/>
  </bookViews>
  <sheets>
    <sheet name="Plan studiów NM_caly" sheetId="3" r:id="rId1"/>
    <sheet name="wskaźniki sumaryczne NM" sheetId="4" r:id="rId2"/>
    <sheet name="Plan studiów NM_semestry" sheetId="5" r:id="rId3"/>
    <sheet name="Plan studiów MFU" sheetId="1" r:id="rId4"/>
    <sheet name="wskaźniki sumaryczne MFU" sheetId="2" r:id="rId5"/>
    <sheet name="Plan studiów MFU_semestry" sheetId="6" r:id="rId6"/>
  </sheets>
  <definedNames>
    <definedName name="_xlnm.Print_Area" localSheetId="3">'Plan studiów MFU'!$A$1:$M$106</definedName>
    <definedName name="_xlnm.Print_Area" localSheetId="5">'Plan studiów MFU_semestry'!$A$1:$M$191</definedName>
    <definedName name="_xlnm.Print_Area" localSheetId="0">'Plan studiów NM_caly'!$A$1:$M$109</definedName>
    <definedName name="_xlnm.Print_Area" localSheetId="2">'Plan studiów NM_semestry'!$A$1:$M$197</definedName>
    <definedName name="_xlnm.Print_Area" localSheetId="4">'wskaźniki sumaryczne MFU'!$A$1:$J$52</definedName>
    <definedName name="_xlnm.Print_Area" localSheetId="1">'wskaźniki sumaryczne NM'!$A$1:$J$52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1" i="5" l="1"/>
  <c r="I115" i="5"/>
  <c r="K115" i="5"/>
  <c r="M115" i="5"/>
  <c r="D115" i="5"/>
  <c r="M112" i="5"/>
  <c r="L112" i="5"/>
  <c r="L115" i="5" s="1"/>
  <c r="K112" i="5"/>
  <c r="J112" i="5"/>
  <c r="J115" i="5" s="1"/>
  <c r="I112" i="5"/>
  <c r="H112" i="5"/>
  <c r="H115" i="5" s="1"/>
  <c r="D112" i="5"/>
  <c r="J80" i="3"/>
  <c r="H80" i="3" s="1"/>
  <c r="J57" i="3"/>
  <c r="F24" i="4" l="1"/>
  <c r="G24" i="4"/>
  <c r="H24" i="4"/>
  <c r="J24" i="4"/>
  <c r="E24" i="4"/>
  <c r="C24" i="4"/>
  <c r="I86" i="3"/>
  <c r="J86" i="3"/>
  <c r="K86" i="3"/>
  <c r="L86" i="3"/>
  <c r="I24" i="4" s="1"/>
  <c r="M86" i="3"/>
  <c r="H86" i="3"/>
  <c r="D86" i="3"/>
  <c r="F28" i="2"/>
  <c r="J28" i="2"/>
  <c r="I52" i="6"/>
  <c r="J52" i="6"/>
  <c r="K52" i="6"/>
  <c r="L52" i="6"/>
  <c r="M52" i="6"/>
  <c r="H52" i="6"/>
  <c r="D52" i="6"/>
  <c r="I49" i="6"/>
  <c r="J49" i="6"/>
  <c r="K49" i="6"/>
  <c r="L49" i="6"/>
  <c r="M49" i="6"/>
  <c r="D49" i="6"/>
  <c r="H48" i="6"/>
  <c r="H47" i="6"/>
  <c r="H46" i="6"/>
  <c r="H45" i="6"/>
  <c r="H49" i="6" s="1"/>
  <c r="I98" i="1"/>
  <c r="J98" i="1"/>
  <c r="G28" i="2" s="1"/>
  <c r="K98" i="1"/>
  <c r="H28" i="2" s="1"/>
  <c r="L98" i="1"/>
  <c r="I28" i="2" s="1"/>
  <c r="M98" i="1"/>
  <c r="D98" i="1"/>
  <c r="C28" i="2" s="1"/>
  <c r="I143" i="5"/>
  <c r="J143" i="5"/>
  <c r="K143" i="5"/>
  <c r="L143" i="5"/>
  <c r="M143" i="5"/>
  <c r="D143" i="5"/>
  <c r="I137" i="5"/>
  <c r="J137" i="5"/>
  <c r="K137" i="5"/>
  <c r="L137" i="5"/>
  <c r="M137" i="5"/>
  <c r="D137" i="5"/>
  <c r="I79" i="5"/>
  <c r="J79" i="5"/>
  <c r="K79" i="5"/>
  <c r="L79" i="5"/>
  <c r="M79" i="5"/>
  <c r="D79" i="5"/>
  <c r="H78" i="5"/>
  <c r="H79" i="5" s="1"/>
  <c r="M49" i="5"/>
  <c r="L49" i="5"/>
  <c r="K49" i="5"/>
  <c r="J49" i="5"/>
  <c r="I49" i="5"/>
  <c r="D49" i="5"/>
  <c r="H48" i="5"/>
  <c r="H47" i="5"/>
  <c r="H46" i="5"/>
  <c r="H45" i="5"/>
  <c r="H49" i="5" l="1"/>
  <c r="I95" i="3"/>
  <c r="J95" i="3"/>
  <c r="K95" i="3"/>
  <c r="L95" i="3"/>
  <c r="M95" i="3"/>
  <c r="D95" i="3"/>
  <c r="H104" i="5" l="1"/>
  <c r="E29" i="2" l="1"/>
  <c r="F29" i="2"/>
  <c r="G29" i="2"/>
  <c r="H29" i="2"/>
  <c r="I29" i="2"/>
  <c r="J29" i="2"/>
  <c r="E30" i="2"/>
  <c r="F30" i="2"/>
  <c r="G30" i="2"/>
  <c r="H30" i="2"/>
  <c r="I30" i="2"/>
  <c r="J30" i="2"/>
  <c r="D28" i="2"/>
  <c r="D29" i="2"/>
  <c r="D30" i="2"/>
  <c r="C29" i="2"/>
  <c r="C30" i="2"/>
  <c r="D179" i="6" l="1"/>
  <c r="M178" i="6"/>
  <c r="M180" i="6" s="1"/>
  <c r="L178" i="6"/>
  <c r="L180" i="6" s="1"/>
  <c r="K178" i="6"/>
  <c r="K180" i="6" s="1"/>
  <c r="J178" i="6"/>
  <c r="J180" i="6" s="1"/>
  <c r="I178" i="6"/>
  <c r="I180" i="6" s="1"/>
  <c r="D178" i="6"/>
  <c r="D180" i="6" s="1"/>
  <c r="H177" i="6"/>
  <c r="H176" i="6"/>
  <c r="H172" i="6"/>
  <c r="D169" i="6"/>
  <c r="M168" i="6"/>
  <c r="L168" i="6"/>
  <c r="K168" i="6"/>
  <c r="J168" i="6"/>
  <c r="I168" i="6"/>
  <c r="D168" i="6"/>
  <c r="H167" i="6"/>
  <c r="D158" i="6"/>
  <c r="M157" i="6"/>
  <c r="M159" i="6" s="1"/>
  <c r="L157" i="6"/>
  <c r="L159" i="6" s="1"/>
  <c r="K157" i="6"/>
  <c r="K159" i="6" s="1"/>
  <c r="J157" i="6"/>
  <c r="J159" i="6" s="1"/>
  <c r="I157" i="6"/>
  <c r="I159" i="6" s="1"/>
  <c r="D157" i="6"/>
  <c r="D159" i="6" s="1"/>
  <c r="H156" i="6"/>
  <c r="H155" i="6"/>
  <c r="H154" i="6"/>
  <c r="H151" i="6"/>
  <c r="D148" i="6"/>
  <c r="M147" i="6"/>
  <c r="L147" i="6"/>
  <c r="K147" i="6"/>
  <c r="J147" i="6"/>
  <c r="I147" i="6"/>
  <c r="D147" i="6"/>
  <c r="H146" i="6"/>
  <c r="H145" i="6"/>
  <c r="D143" i="6"/>
  <c r="D142" i="6"/>
  <c r="M141" i="6"/>
  <c r="M142" i="6" s="1"/>
  <c r="L141" i="6"/>
  <c r="L142" i="6" s="1"/>
  <c r="K141" i="6"/>
  <c r="J141" i="6"/>
  <c r="I141" i="6"/>
  <c r="D141" i="6"/>
  <c r="H140" i="6"/>
  <c r="J142" i="6"/>
  <c r="I142" i="6"/>
  <c r="H139" i="6"/>
  <c r="K142" i="6"/>
  <c r="D130" i="6"/>
  <c r="M129" i="6"/>
  <c r="M131" i="6" s="1"/>
  <c r="L129" i="6"/>
  <c r="L131" i="6" s="1"/>
  <c r="K129" i="6"/>
  <c r="K131" i="6" s="1"/>
  <c r="J129" i="6"/>
  <c r="J131" i="6" s="1"/>
  <c r="I129" i="6"/>
  <c r="I131" i="6" s="1"/>
  <c r="D129" i="6"/>
  <c r="D131" i="6" s="1"/>
  <c r="H126" i="6"/>
  <c r="H125" i="6"/>
  <c r="H124" i="6"/>
  <c r="D121" i="6"/>
  <c r="M120" i="6"/>
  <c r="L120" i="6"/>
  <c r="K120" i="6"/>
  <c r="J120" i="6"/>
  <c r="I120" i="6"/>
  <c r="D120" i="6"/>
  <c r="H119" i="6"/>
  <c r="H118" i="6"/>
  <c r="H117" i="6"/>
  <c r="H116" i="6"/>
  <c r="D114" i="6"/>
  <c r="K113" i="6"/>
  <c r="J113" i="6"/>
  <c r="I113" i="6"/>
  <c r="D113" i="6"/>
  <c r="M112" i="6"/>
  <c r="M113" i="6" s="1"/>
  <c r="L112" i="6"/>
  <c r="L113" i="6" s="1"/>
  <c r="K112" i="6"/>
  <c r="J112" i="6"/>
  <c r="I112" i="6"/>
  <c r="D112" i="6"/>
  <c r="H111" i="6"/>
  <c r="H110" i="6"/>
  <c r="D101" i="6"/>
  <c r="M100" i="6"/>
  <c r="M102" i="6" s="1"/>
  <c r="L100" i="6"/>
  <c r="L102" i="6" s="1"/>
  <c r="K100" i="6"/>
  <c r="K102" i="6" s="1"/>
  <c r="J100" i="6"/>
  <c r="J102" i="6" s="1"/>
  <c r="I100" i="6"/>
  <c r="I102" i="6" s="1"/>
  <c r="D100" i="6"/>
  <c r="D102" i="6" s="1"/>
  <c r="H97" i="6"/>
  <c r="D94" i="6"/>
  <c r="M93" i="6"/>
  <c r="L93" i="6"/>
  <c r="K93" i="6"/>
  <c r="J93" i="6"/>
  <c r="I93" i="6"/>
  <c r="D93" i="6"/>
  <c r="H92" i="6"/>
  <c r="H91" i="6"/>
  <c r="H90" i="6"/>
  <c r="H89" i="6"/>
  <c r="D87" i="6"/>
  <c r="K86" i="6"/>
  <c r="J86" i="6"/>
  <c r="I86" i="6"/>
  <c r="D86" i="6"/>
  <c r="M85" i="6"/>
  <c r="M86" i="6" s="1"/>
  <c r="L85" i="6"/>
  <c r="L86" i="6" s="1"/>
  <c r="K85" i="6"/>
  <c r="J85" i="6"/>
  <c r="I85" i="6"/>
  <c r="D85" i="6"/>
  <c r="H84" i="6"/>
  <c r="H83" i="6"/>
  <c r="D74" i="6"/>
  <c r="M73" i="6"/>
  <c r="M75" i="6" s="1"/>
  <c r="L73" i="6"/>
  <c r="L75" i="6" s="1"/>
  <c r="K73" i="6"/>
  <c r="K75" i="6" s="1"/>
  <c r="J73" i="6"/>
  <c r="J75" i="6" s="1"/>
  <c r="I73" i="6"/>
  <c r="I75" i="6" s="1"/>
  <c r="D73" i="6"/>
  <c r="D75" i="6" s="1"/>
  <c r="H72" i="6"/>
  <c r="D69" i="6"/>
  <c r="M68" i="6"/>
  <c r="L68" i="6"/>
  <c r="K68" i="6"/>
  <c r="J68" i="6"/>
  <c r="I68" i="6"/>
  <c r="D68" i="6"/>
  <c r="H67" i="6"/>
  <c r="H66" i="6"/>
  <c r="H65" i="6"/>
  <c r="H64" i="6"/>
  <c r="M62" i="6"/>
  <c r="L62" i="6"/>
  <c r="K62" i="6"/>
  <c r="J62" i="6"/>
  <c r="I62" i="6"/>
  <c r="D62" i="6"/>
  <c r="K61" i="6"/>
  <c r="J61" i="6"/>
  <c r="I61" i="6"/>
  <c r="D61" i="6"/>
  <c r="M60" i="6"/>
  <c r="M61" i="6" s="1"/>
  <c r="L60" i="6"/>
  <c r="L61" i="6" s="1"/>
  <c r="K60" i="6"/>
  <c r="K76" i="6" s="1"/>
  <c r="J60" i="6"/>
  <c r="J76" i="6" s="1"/>
  <c r="I60" i="6"/>
  <c r="I76" i="6" s="1"/>
  <c r="D60" i="6"/>
  <c r="D76" i="6" s="1"/>
  <c r="H59" i="6"/>
  <c r="H60" i="6" s="1"/>
  <c r="H62" i="6"/>
  <c r="D42" i="6"/>
  <c r="M41" i="6"/>
  <c r="M43" i="6" s="1"/>
  <c r="L41" i="6"/>
  <c r="L43" i="6" s="1"/>
  <c r="K41" i="6"/>
  <c r="K43" i="6" s="1"/>
  <c r="J41" i="6"/>
  <c r="J43" i="6" s="1"/>
  <c r="I41" i="6"/>
  <c r="I43" i="6" s="1"/>
  <c r="D41" i="6"/>
  <c r="D43" i="6" s="1"/>
  <c r="H40" i="6"/>
  <c r="D37" i="6"/>
  <c r="M36" i="6"/>
  <c r="L36" i="6"/>
  <c r="K36" i="6"/>
  <c r="J36" i="6"/>
  <c r="I36" i="6"/>
  <c r="D36" i="6"/>
  <c r="H35" i="6"/>
  <c r="H34" i="6"/>
  <c r="H33" i="6"/>
  <c r="D30" i="6"/>
  <c r="M29" i="6"/>
  <c r="L29" i="6"/>
  <c r="K29" i="6"/>
  <c r="J29" i="6"/>
  <c r="I29" i="6"/>
  <c r="D29" i="6"/>
  <c r="H28" i="6"/>
  <c r="H27" i="6"/>
  <c r="M25" i="6"/>
  <c r="L25" i="6"/>
  <c r="K25" i="6"/>
  <c r="J25" i="6"/>
  <c r="I25" i="6"/>
  <c r="D25" i="6"/>
  <c r="J24" i="6"/>
  <c r="I24" i="6"/>
  <c r="D24" i="6"/>
  <c r="M23" i="6"/>
  <c r="M24" i="6" s="1"/>
  <c r="L23" i="6"/>
  <c r="L24" i="6" s="1"/>
  <c r="K23" i="6"/>
  <c r="J23" i="6"/>
  <c r="I23" i="6"/>
  <c r="D23" i="6"/>
  <c r="H22" i="6"/>
  <c r="H21" i="6"/>
  <c r="H25" i="6" s="1"/>
  <c r="K24" i="6"/>
  <c r="M156" i="5"/>
  <c r="L156" i="5"/>
  <c r="K156" i="5"/>
  <c r="I156" i="5"/>
  <c r="D156" i="5"/>
  <c r="M155" i="5"/>
  <c r="L155" i="5"/>
  <c r="J155" i="5"/>
  <c r="I155" i="5"/>
  <c r="D155" i="5"/>
  <c r="H153" i="5"/>
  <c r="D190" i="5"/>
  <c r="M189" i="5"/>
  <c r="M191" i="5" s="1"/>
  <c r="L189" i="5"/>
  <c r="L191" i="5" s="1"/>
  <c r="K189" i="5"/>
  <c r="K191" i="5" s="1"/>
  <c r="J189" i="5"/>
  <c r="J191" i="5" s="1"/>
  <c r="I189" i="5"/>
  <c r="I191" i="5" s="1"/>
  <c r="D189" i="5"/>
  <c r="D191" i="5" s="1"/>
  <c r="H188" i="5"/>
  <c r="H187" i="5"/>
  <c r="H186" i="5"/>
  <c r="H185" i="5"/>
  <c r="H184" i="5"/>
  <c r="H183" i="5"/>
  <c r="D180" i="5"/>
  <c r="M179" i="5"/>
  <c r="L179" i="5"/>
  <c r="K179" i="5"/>
  <c r="J179" i="5"/>
  <c r="J197" i="5" s="1"/>
  <c r="I179" i="5"/>
  <c r="D179" i="5"/>
  <c r="D197" i="5" s="1"/>
  <c r="H178" i="5"/>
  <c r="D169" i="5"/>
  <c r="M168" i="5"/>
  <c r="M170" i="5" s="1"/>
  <c r="L168" i="5"/>
  <c r="L170" i="5" s="1"/>
  <c r="K168" i="5"/>
  <c r="K170" i="5" s="1"/>
  <c r="J168" i="5"/>
  <c r="J170" i="5" s="1"/>
  <c r="I168" i="5"/>
  <c r="I170" i="5" s="1"/>
  <c r="D168" i="5"/>
  <c r="D170" i="5" s="1"/>
  <c r="H167" i="5"/>
  <c r="H166" i="5"/>
  <c r="H165" i="5"/>
  <c r="H164" i="5"/>
  <c r="D161" i="5"/>
  <c r="M160" i="5"/>
  <c r="L160" i="5"/>
  <c r="K160" i="5"/>
  <c r="J160" i="5"/>
  <c r="I160" i="5"/>
  <c r="D160" i="5"/>
  <c r="H159" i="5"/>
  <c r="H158" i="5"/>
  <c r="D138" i="5"/>
  <c r="H141" i="5"/>
  <c r="H143" i="5" s="1"/>
  <c r="H136" i="5"/>
  <c r="H137" i="5" s="1"/>
  <c r="D133" i="5"/>
  <c r="M132" i="5"/>
  <c r="L132" i="5"/>
  <c r="K132" i="5"/>
  <c r="J132" i="5"/>
  <c r="I132" i="5"/>
  <c r="D132" i="5"/>
  <c r="H131" i="5"/>
  <c r="H130" i="5"/>
  <c r="H129" i="5"/>
  <c r="H128" i="5"/>
  <c r="M126" i="5"/>
  <c r="L126" i="5"/>
  <c r="K126" i="5"/>
  <c r="J126" i="5"/>
  <c r="I126" i="5"/>
  <c r="D126" i="5"/>
  <c r="M125" i="5"/>
  <c r="L125" i="5"/>
  <c r="J125" i="5"/>
  <c r="I125" i="5"/>
  <c r="D125" i="5"/>
  <c r="M124" i="5"/>
  <c r="L124" i="5"/>
  <c r="K124" i="5"/>
  <c r="J124" i="5"/>
  <c r="I124" i="5"/>
  <c r="D124" i="5"/>
  <c r="D146" i="5" s="1"/>
  <c r="H123" i="5"/>
  <c r="H122" i="5"/>
  <c r="D108" i="5"/>
  <c r="M107" i="5"/>
  <c r="M109" i="5" s="1"/>
  <c r="L107" i="5"/>
  <c r="L109" i="5" s="1"/>
  <c r="K107" i="5"/>
  <c r="K109" i="5" s="1"/>
  <c r="J107" i="5"/>
  <c r="J109" i="5" s="1"/>
  <c r="I107" i="5"/>
  <c r="I109" i="5" s="1"/>
  <c r="D107" i="5"/>
  <c r="D109" i="5" s="1"/>
  <c r="H103" i="5"/>
  <c r="D100" i="5"/>
  <c r="M99" i="5"/>
  <c r="L99" i="5"/>
  <c r="K99" i="5"/>
  <c r="J99" i="5"/>
  <c r="I99" i="5"/>
  <c r="D99" i="5"/>
  <c r="H98" i="5"/>
  <c r="H97" i="5"/>
  <c r="H96" i="5"/>
  <c r="H95" i="5"/>
  <c r="M93" i="5"/>
  <c r="L93" i="5"/>
  <c r="K93" i="5"/>
  <c r="J93" i="5"/>
  <c r="I93" i="5"/>
  <c r="D93" i="5"/>
  <c r="M92" i="5"/>
  <c r="L92" i="5"/>
  <c r="J92" i="5"/>
  <c r="I92" i="5"/>
  <c r="D92" i="5"/>
  <c r="M91" i="5"/>
  <c r="L91" i="5"/>
  <c r="K91" i="5"/>
  <c r="J91" i="5"/>
  <c r="I91" i="5"/>
  <c r="D91" i="5"/>
  <c r="H90" i="5"/>
  <c r="H89" i="5"/>
  <c r="H93" i="5" s="1"/>
  <c r="D75" i="5"/>
  <c r="M74" i="5"/>
  <c r="M76" i="5" s="1"/>
  <c r="L74" i="5"/>
  <c r="L76" i="5" s="1"/>
  <c r="K74" i="5"/>
  <c r="K76" i="5" s="1"/>
  <c r="J74" i="5"/>
  <c r="J76" i="5" s="1"/>
  <c r="I74" i="5"/>
  <c r="I76" i="5" s="1"/>
  <c r="D74" i="5"/>
  <c r="D76" i="5" s="1"/>
  <c r="H73" i="5"/>
  <c r="H72" i="5"/>
  <c r="D69" i="5"/>
  <c r="M68" i="5"/>
  <c r="L68" i="5"/>
  <c r="K68" i="5"/>
  <c r="J68" i="5"/>
  <c r="I68" i="5"/>
  <c r="D68" i="5"/>
  <c r="H67" i="5"/>
  <c r="H66" i="5"/>
  <c r="H65" i="5"/>
  <c r="H64" i="5"/>
  <c r="M62" i="5"/>
  <c r="L62" i="5"/>
  <c r="K62" i="5"/>
  <c r="J62" i="5"/>
  <c r="I62" i="5"/>
  <c r="D62" i="5"/>
  <c r="M61" i="5"/>
  <c r="L61" i="5"/>
  <c r="J61" i="5"/>
  <c r="I61" i="5"/>
  <c r="D61" i="5"/>
  <c r="M60" i="5"/>
  <c r="L60" i="5"/>
  <c r="K60" i="5"/>
  <c r="J60" i="5"/>
  <c r="I60" i="5"/>
  <c r="D60" i="5"/>
  <c r="H59" i="5"/>
  <c r="H62" i="5" s="1"/>
  <c r="D42" i="5"/>
  <c r="M41" i="5"/>
  <c r="M43" i="5" s="1"/>
  <c r="L41" i="5"/>
  <c r="L43" i="5" s="1"/>
  <c r="K41" i="5"/>
  <c r="K43" i="5" s="1"/>
  <c r="J41" i="5"/>
  <c r="J43" i="5" s="1"/>
  <c r="I41" i="5"/>
  <c r="I43" i="5" s="1"/>
  <c r="D41" i="5"/>
  <c r="D43" i="5" s="1"/>
  <c r="H40" i="5"/>
  <c r="H39" i="5"/>
  <c r="D36" i="5"/>
  <c r="M35" i="5"/>
  <c r="L35" i="5"/>
  <c r="K35" i="5"/>
  <c r="J35" i="5"/>
  <c r="I35" i="5"/>
  <c r="D35" i="5"/>
  <c r="H34" i="5"/>
  <c r="H33" i="5"/>
  <c r="H32" i="5"/>
  <c r="D29" i="5"/>
  <c r="M28" i="5"/>
  <c r="L28" i="5"/>
  <c r="K28" i="5"/>
  <c r="J28" i="5"/>
  <c r="I28" i="5"/>
  <c r="D28" i="5"/>
  <c r="H27" i="5"/>
  <c r="H26" i="5"/>
  <c r="M24" i="5"/>
  <c r="L24" i="5"/>
  <c r="K24" i="5"/>
  <c r="J24" i="5"/>
  <c r="I24" i="5"/>
  <c r="D24" i="5"/>
  <c r="M23" i="5"/>
  <c r="L23" i="5"/>
  <c r="D23" i="5"/>
  <c r="M22" i="5"/>
  <c r="L22" i="5"/>
  <c r="K22" i="5"/>
  <c r="J22" i="5"/>
  <c r="I22" i="5"/>
  <c r="D22" i="5"/>
  <c r="H24" i="5"/>
  <c r="J23" i="5"/>
  <c r="H21" i="5"/>
  <c r="D47" i="2"/>
  <c r="D45" i="2"/>
  <c r="C44" i="2"/>
  <c r="D44" i="2" s="1"/>
  <c r="D42" i="2"/>
  <c r="D40" i="2"/>
  <c r="D37" i="2"/>
  <c r="D37" i="4"/>
  <c r="D47" i="4"/>
  <c r="D45" i="4"/>
  <c r="C44" i="4"/>
  <c r="D44" i="4" s="1"/>
  <c r="D42" i="4"/>
  <c r="D40" i="4"/>
  <c r="F28" i="4"/>
  <c r="G28" i="4"/>
  <c r="H28" i="4"/>
  <c r="I28" i="4"/>
  <c r="J28" i="4"/>
  <c r="J5" i="4" s="1"/>
  <c r="F30" i="4"/>
  <c r="G30" i="4"/>
  <c r="H30" i="4"/>
  <c r="I30" i="4"/>
  <c r="J30" i="4"/>
  <c r="E30" i="4"/>
  <c r="D28" i="4"/>
  <c r="D29" i="4"/>
  <c r="D30" i="4"/>
  <c r="C30" i="4"/>
  <c r="C28" i="4"/>
  <c r="I5" i="4"/>
  <c r="F25" i="4"/>
  <c r="G25" i="4"/>
  <c r="H25" i="4"/>
  <c r="I25" i="4"/>
  <c r="J25" i="4"/>
  <c r="F26" i="4"/>
  <c r="G26" i="4"/>
  <c r="H26" i="4"/>
  <c r="I26" i="4"/>
  <c r="J26" i="4"/>
  <c r="E25" i="4"/>
  <c r="E26" i="4"/>
  <c r="D24" i="4"/>
  <c r="D25" i="4"/>
  <c r="D26" i="4"/>
  <c r="C25" i="4"/>
  <c r="F21" i="4"/>
  <c r="G21" i="4"/>
  <c r="H21" i="4"/>
  <c r="I21" i="4"/>
  <c r="J21" i="4"/>
  <c r="E21" i="4"/>
  <c r="D20" i="4"/>
  <c r="D21" i="4"/>
  <c r="D22" i="4"/>
  <c r="I79" i="3"/>
  <c r="I81" i="3" s="1"/>
  <c r="F22" i="4" s="1"/>
  <c r="J79" i="3"/>
  <c r="J81" i="3" s="1"/>
  <c r="G22" i="4" s="1"/>
  <c r="K79" i="3"/>
  <c r="K81" i="3" s="1"/>
  <c r="L79" i="3"/>
  <c r="L81" i="3" s="1"/>
  <c r="I22" i="4" s="1"/>
  <c r="M79" i="3"/>
  <c r="M81" i="3" s="1"/>
  <c r="J22" i="4" s="1"/>
  <c r="D80" i="3"/>
  <c r="C21" i="4" s="1"/>
  <c r="D79" i="3"/>
  <c r="D81" i="3" s="1"/>
  <c r="C22" i="4" s="1"/>
  <c r="H61" i="3"/>
  <c r="H62" i="3"/>
  <c r="H63" i="3"/>
  <c r="H64" i="3"/>
  <c r="H65" i="3"/>
  <c r="H68" i="3"/>
  <c r="H69" i="3"/>
  <c r="H70" i="3"/>
  <c r="H71" i="3"/>
  <c r="H72" i="3"/>
  <c r="H73" i="3"/>
  <c r="H74" i="3"/>
  <c r="H60" i="3"/>
  <c r="H78" i="3"/>
  <c r="H77" i="3"/>
  <c r="H76" i="3"/>
  <c r="H75" i="3"/>
  <c r="E21" i="2"/>
  <c r="F21" i="2"/>
  <c r="G21" i="2"/>
  <c r="H21" i="2"/>
  <c r="I21" i="2"/>
  <c r="J21" i="2"/>
  <c r="D20" i="2"/>
  <c r="D21" i="2"/>
  <c r="D22" i="2"/>
  <c r="I84" i="1"/>
  <c r="I86" i="1" s="1"/>
  <c r="F22" i="2" s="1"/>
  <c r="J84" i="1"/>
  <c r="J86" i="1" s="1"/>
  <c r="G22" i="2" s="1"/>
  <c r="K84" i="1"/>
  <c r="K86" i="1" s="1"/>
  <c r="H22" i="2" s="1"/>
  <c r="L84" i="1"/>
  <c r="L86" i="1" s="1"/>
  <c r="I22" i="2" s="1"/>
  <c r="M84" i="1"/>
  <c r="M86" i="1" s="1"/>
  <c r="J22" i="2" s="1"/>
  <c r="D85" i="1"/>
  <c r="C21" i="2" s="1"/>
  <c r="D84" i="1"/>
  <c r="D86" i="1" s="1"/>
  <c r="C22" i="2" s="1"/>
  <c r="H63" i="1"/>
  <c r="H64" i="1"/>
  <c r="H67" i="1"/>
  <c r="H68" i="1"/>
  <c r="H69" i="1"/>
  <c r="H72" i="1"/>
  <c r="H75" i="1"/>
  <c r="H76" i="1"/>
  <c r="H80" i="1"/>
  <c r="H81" i="1"/>
  <c r="H82" i="1"/>
  <c r="H83" i="1"/>
  <c r="H62" i="1"/>
  <c r="F17" i="4"/>
  <c r="G17" i="4"/>
  <c r="H17" i="4"/>
  <c r="I17" i="4"/>
  <c r="J17" i="4"/>
  <c r="F18" i="4"/>
  <c r="G18" i="4"/>
  <c r="H18" i="4"/>
  <c r="I18" i="4"/>
  <c r="J18" i="4"/>
  <c r="E17" i="4"/>
  <c r="E18" i="4"/>
  <c r="D16" i="4"/>
  <c r="D17" i="4"/>
  <c r="D18" i="4"/>
  <c r="C18" i="4"/>
  <c r="D57" i="3"/>
  <c r="C17" i="4" s="1"/>
  <c r="M56" i="3"/>
  <c r="J16" i="4" s="1"/>
  <c r="L56" i="3"/>
  <c r="I16" i="4" s="1"/>
  <c r="K56" i="3"/>
  <c r="H16" i="4" s="1"/>
  <c r="J56" i="3"/>
  <c r="G16" i="4" s="1"/>
  <c r="I56" i="3"/>
  <c r="F16" i="4" s="1"/>
  <c r="D56" i="3"/>
  <c r="C16" i="4" s="1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F17" i="2"/>
  <c r="G17" i="2"/>
  <c r="H17" i="2"/>
  <c r="I17" i="2"/>
  <c r="J17" i="2"/>
  <c r="F18" i="2"/>
  <c r="G18" i="2"/>
  <c r="H18" i="2"/>
  <c r="I18" i="2"/>
  <c r="J18" i="2"/>
  <c r="E17" i="2"/>
  <c r="E18" i="2"/>
  <c r="D16" i="2"/>
  <c r="D17" i="2"/>
  <c r="D18" i="2"/>
  <c r="C18" i="2"/>
  <c r="H28" i="5" l="1"/>
  <c r="I191" i="6"/>
  <c r="D191" i="6"/>
  <c r="L191" i="6"/>
  <c r="M191" i="6"/>
  <c r="J191" i="6"/>
  <c r="D82" i="5"/>
  <c r="L82" i="5"/>
  <c r="I82" i="5"/>
  <c r="M82" i="5"/>
  <c r="J82" i="5"/>
  <c r="K82" i="5"/>
  <c r="D52" i="5"/>
  <c r="L52" i="5"/>
  <c r="K197" i="5"/>
  <c r="M52" i="5"/>
  <c r="J52" i="5"/>
  <c r="I52" i="5"/>
  <c r="K52" i="5"/>
  <c r="L197" i="5"/>
  <c r="I197" i="5"/>
  <c r="M197" i="5"/>
  <c r="C20" i="4"/>
  <c r="H23" i="6"/>
  <c r="G20" i="2"/>
  <c r="K191" i="6"/>
  <c r="F20" i="2"/>
  <c r="J20" i="2"/>
  <c r="C20" i="2"/>
  <c r="I20" i="2"/>
  <c r="H20" i="2"/>
  <c r="D160" i="6"/>
  <c r="J160" i="6"/>
  <c r="K160" i="6"/>
  <c r="I160" i="6"/>
  <c r="M160" i="6"/>
  <c r="L160" i="6"/>
  <c r="H157" i="6"/>
  <c r="H159" i="6" s="1"/>
  <c r="H178" i="6"/>
  <c r="H180" i="6" s="1"/>
  <c r="H141" i="6"/>
  <c r="H147" i="6"/>
  <c r="H142" i="6"/>
  <c r="H168" i="6"/>
  <c r="H191" i="6" s="1"/>
  <c r="J132" i="6"/>
  <c r="K132" i="6"/>
  <c r="I132" i="6"/>
  <c r="L132" i="6"/>
  <c r="D132" i="6"/>
  <c r="M132" i="6"/>
  <c r="L103" i="6"/>
  <c r="K103" i="6"/>
  <c r="I103" i="6"/>
  <c r="D103" i="6"/>
  <c r="M103" i="6"/>
  <c r="J103" i="6"/>
  <c r="L76" i="6"/>
  <c r="M76" i="6"/>
  <c r="H86" i="6"/>
  <c r="H113" i="6"/>
  <c r="H129" i="6"/>
  <c r="H131" i="6" s="1"/>
  <c r="H100" i="6"/>
  <c r="H102" i="6" s="1"/>
  <c r="H61" i="6"/>
  <c r="H93" i="6"/>
  <c r="H73" i="6"/>
  <c r="H75" i="6" s="1"/>
  <c r="H120" i="6"/>
  <c r="H68" i="6"/>
  <c r="H85" i="6"/>
  <c r="H112" i="6"/>
  <c r="H41" i="6"/>
  <c r="H43" i="6" s="1"/>
  <c r="H24" i="6"/>
  <c r="H29" i="6"/>
  <c r="H36" i="6"/>
  <c r="H155" i="5"/>
  <c r="L171" i="5"/>
  <c r="I171" i="5"/>
  <c r="J171" i="5"/>
  <c r="K171" i="5"/>
  <c r="H125" i="5"/>
  <c r="H61" i="5"/>
  <c r="I23" i="5"/>
  <c r="H23" i="5" s="1"/>
  <c r="H68" i="5"/>
  <c r="H91" i="5"/>
  <c r="H60" i="5"/>
  <c r="H74" i="5"/>
  <c r="H76" i="5" s="1"/>
  <c r="H107" i="5"/>
  <c r="H109" i="5" s="1"/>
  <c r="H179" i="5"/>
  <c r="H189" i="5"/>
  <c r="H191" i="5" s="1"/>
  <c r="H22" i="5"/>
  <c r="H35" i="5"/>
  <c r="H99" i="5"/>
  <c r="H160" i="5"/>
  <c r="H168" i="5"/>
  <c r="H170" i="5" s="1"/>
  <c r="H41" i="5"/>
  <c r="H43" i="5" s="1"/>
  <c r="H92" i="5"/>
  <c r="H124" i="5"/>
  <c r="H126" i="5"/>
  <c r="H132" i="5"/>
  <c r="G20" i="4"/>
  <c r="J20" i="4"/>
  <c r="F20" i="4"/>
  <c r="I20" i="4"/>
  <c r="H20" i="4"/>
  <c r="H79" i="3"/>
  <c r="H84" i="1"/>
  <c r="H56" i="3"/>
  <c r="E16" i="4" s="1"/>
  <c r="I58" i="1"/>
  <c r="F16" i="2" s="1"/>
  <c r="J58" i="1"/>
  <c r="G16" i="2" s="1"/>
  <c r="K58" i="1"/>
  <c r="H16" i="2" s="1"/>
  <c r="L58" i="1"/>
  <c r="I16" i="2" s="1"/>
  <c r="M58" i="1"/>
  <c r="J16" i="2" s="1"/>
  <c r="D59" i="1"/>
  <c r="C17" i="2" s="1"/>
  <c r="D58" i="1"/>
  <c r="C16" i="2" s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40" i="1"/>
  <c r="F13" i="4"/>
  <c r="G13" i="4"/>
  <c r="H13" i="4"/>
  <c r="I13" i="4"/>
  <c r="J13" i="4"/>
  <c r="E14" i="4"/>
  <c r="F14" i="4"/>
  <c r="G14" i="4"/>
  <c r="H14" i="4"/>
  <c r="I14" i="4"/>
  <c r="J14" i="4"/>
  <c r="D12" i="4"/>
  <c r="D13" i="4"/>
  <c r="D14" i="4"/>
  <c r="C14" i="4"/>
  <c r="F13" i="2"/>
  <c r="G13" i="2"/>
  <c r="H13" i="2"/>
  <c r="I13" i="2"/>
  <c r="J13" i="2"/>
  <c r="E14" i="2"/>
  <c r="F14" i="2"/>
  <c r="G14" i="2"/>
  <c r="H14" i="2"/>
  <c r="I14" i="2"/>
  <c r="J14" i="2"/>
  <c r="C14" i="2"/>
  <c r="E13" i="2"/>
  <c r="D37" i="1"/>
  <c r="C13" i="2" s="1"/>
  <c r="M36" i="1"/>
  <c r="J12" i="2" s="1"/>
  <c r="L36" i="1"/>
  <c r="I12" i="2" s="1"/>
  <c r="K36" i="1"/>
  <c r="H12" i="2" s="1"/>
  <c r="J36" i="1"/>
  <c r="G12" i="2" s="1"/>
  <c r="I36" i="1"/>
  <c r="F12" i="2" s="1"/>
  <c r="D36" i="1"/>
  <c r="C12" i="2" s="1"/>
  <c r="C38" i="2" s="1"/>
  <c r="D38" i="2" s="1"/>
  <c r="H35" i="1"/>
  <c r="H34" i="1"/>
  <c r="E13" i="4"/>
  <c r="I34" i="3"/>
  <c r="F12" i="4" s="1"/>
  <c r="J34" i="3"/>
  <c r="G12" i="4" s="1"/>
  <c r="K34" i="3"/>
  <c r="H12" i="4" s="1"/>
  <c r="L34" i="3"/>
  <c r="I12" i="4" s="1"/>
  <c r="M34" i="3"/>
  <c r="J12" i="4" s="1"/>
  <c r="D35" i="3"/>
  <c r="C13" i="4" s="1"/>
  <c r="D34" i="3"/>
  <c r="C12" i="4" s="1"/>
  <c r="C38" i="4" s="1"/>
  <c r="D38" i="4" s="1"/>
  <c r="H33" i="3"/>
  <c r="H32" i="3"/>
  <c r="H9" i="4"/>
  <c r="D8" i="4"/>
  <c r="D9" i="4"/>
  <c r="D10" i="4"/>
  <c r="L29" i="3"/>
  <c r="I9" i="4" s="1"/>
  <c r="M29" i="3"/>
  <c r="J9" i="4" s="1"/>
  <c r="I28" i="3"/>
  <c r="F8" i="4" s="1"/>
  <c r="J28" i="3"/>
  <c r="G8" i="4" s="1"/>
  <c r="K28" i="3"/>
  <c r="H8" i="4" s="1"/>
  <c r="L28" i="3"/>
  <c r="I8" i="4" s="1"/>
  <c r="M28" i="3"/>
  <c r="J8" i="4" s="1"/>
  <c r="I30" i="3"/>
  <c r="F10" i="4" s="1"/>
  <c r="J30" i="3"/>
  <c r="G10" i="4" s="1"/>
  <c r="K30" i="3"/>
  <c r="L30" i="3"/>
  <c r="I10" i="4" s="1"/>
  <c r="M30" i="3"/>
  <c r="J10" i="4" s="1"/>
  <c r="D30" i="3"/>
  <c r="C10" i="4" s="1"/>
  <c r="D29" i="3"/>
  <c r="C9" i="4" s="1"/>
  <c r="D28" i="3"/>
  <c r="C8" i="4" s="1"/>
  <c r="D9" i="2"/>
  <c r="D10" i="2"/>
  <c r="D8" i="2"/>
  <c r="D31" i="1"/>
  <c r="C9" i="2" s="1"/>
  <c r="C5" i="4" l="1"/>
  <c r="H36" i="1"/>
  <c r="E12" i="2" s="1"/>
  <c r="H82" i="5"/>
  <c r="H52" i="5"/>
  <c r="H197" i="5"/>
  <c r="D5" i="4"/>
  <c r="C39" i="4" s="1"/>
  <c r="D39" i="4" s="1"/>
  <c r="D5" i="2"/>
  <c r="C39" i="2" s="1"/>
  <c r="D39" i="2" s="1"/>
  <c r="H86" i="1"/>
  <c r="E22" i="2" s="1"/>
  <c r="E20" i="2"/>
  <c r="H160" i="6"/>
  <c r="H132" i="6"/>
  <c r="H76" i="6"/>
  <c r="H103" i="6"/>
  <c r="H171" i="5"/>
  <c r="H81" i="3"/>
  <c r="E22" i="4" s="1"/>
  <c r="E20" i="4"/>
  <c r="D41" i="4"/>
  <c r="G5" i="4"/>
  <c r="F5" i="4"/>
  <c r="H5" i="4"/>
  <c r="H34" i="3"/>
  <c r="E12" i="4" s="1"/>
  <c r="H58" i="1"/>
  <c r="E16" i="2" s="1"/>
  <c r="J31" i="1"/>
  <c r="G9" i="2" s="1"/>
  <c r="K31" i="1"/>
  <c r="H9" i="2" s="1"/>
  <c r="I31" i="1"/>
  <c r="J29" i="3"/>
  <c r="G9" i="4" s="1"/>
  <c r="I29" i="3"/>
  <c r="F9" i="4" s="1"/>
  <c r="I32" i="1"/>
  <c r="F10" i="2" s="1"/>
  <c r="J32" i="1"/>
  <c r="G10" i="2" s="1"/>
  <c r="K32" i="1"/>
  <c r="H10" i="2" s="1"/>
  <c r="L32" i="1"/>
  <c r="I10" i="2" s="1"/>
  <c r="M32" i="1"/>
  <c r="J10" i="2" s="1"/>
  <c r="I30" i="1"/>
  <c r="F8" i="2" s="1"/>
  <c r="F5" i="2" s="1"/>
  <c r="J30" i="1"/>
  <c r="G8" i="2" s="1"/>
  <c r="G5" i="2" s="1"/>
  <c r="K30" i="1"/>
  <c r="H8" i="2" s="1"/>
  <c r="H5" i="2" s="1"/>
  <c r="L30" i="1"/>
  <c r="I8" i="2" s="1"/>
  <c r="I5" i="2" s="1"/>
  <c r="M30" i="1"/>
  <c r="J8" i="2" s="1"/>
  <c r="J5" i="2" s="1"/>
  <c r="H29" i="3" l="1"/>
  <c r="E9" i="4" s="1"/>
  <c r="L31" i="1"/>
  <c r="I9" i="2" s="1"/>
  <c r="F9" i="2"/>
  <c r="H31" i="1"/>
  <c r="E9" i="2" s="1"/>
  <c r="M31" i="1"/>
  <c r="J9" i="2" s="1"/>
  <c r="D32" i="1"/>
  <c r="C10" i="2" s="1"/>
  <c r="C41" i="2" s="1"/>
  <c r="D41" i="2" s="1"/>
  <c r="D30" i="1"/>
  <c r="C8" i="2" s="1"/>
  <c r="C5" i="2" s="1"/>
  <c r="H27" i="3" l="1"/>
  <c r="H26" i="3"/>
  <c r="H25" i="3"/>
  <c r="H24" i="3"/>
  <c r="H23" i="3"/>
  <c r="H22" i="3"/>
  <c r="H21" i="3"/>
  <c r="H93" i="3"/>
  <c r="H92" i="3"/>
  <c r="H91" i="3"/>
  <c r="H90" i="3"/>
  <c r="H95" i="3" s="1"/>
  <c r="E28" i="4" s="1"/>
  <c r="H27" i="1"/>
  <c r="H94" i="1"/>
  <c r="H95" i="1"/>
  <c r="H96" i="1"/>
  <c r="H21" i="1"/>
  <c r="H22" i="1"/>
  <c r="H23" i="1"/>
  <c r="H24" i="1"/>
  <c r="H25" i="1"/>
  <c r="H26" i="1"/>
  <c r="H28" i="1"/>
  <c r="H29" i="1"/>
  <c r="H93" i="1"/>
  <c r="H98" i="1" l="1"/>
  <c r="E28" i="2" s="1"/>
  <c r="H30" i="1"/>
  <c r="E8" i="2" s="1"/>
  <c r="E5" i="2" s="1"/>
  <c r="H32" i="1"/>
  <c r="E10" i="2" s="1"/>
  <c r="H28" i="3"/>
  <c r="E8" i="4" s="1"/>
  <c r="E5" i="4" s="1"/>
  <c r="H30" i="3"/>
  <c r="E10" i="4" s="1"/>
  <c r="D139" i="5" l="1"/>
  <c r="H146" i="5"/>
  <c r="H139" i="5"/>
  <c r="I146" i="5"/>
  <c r="I139" i="5"/>
  <c r="M146" i="5"/>
  <c r="M154" i="5" s="1"/>
  <c r="M171" i="5" s="1"/>
  <c r="M139" i="5"/>
  <c r="K146" i="5"/>
  <c r="K139" i="5"/>
  <c r="L146" i="5"/>
  <c r="L139" i="5"/>
  <c r="J139" i="5"/>
  <c r="J146" i="5"/>
  <c r="I87" i="6"/>
  <c r="M143" i="6"/>
  <c r="L143" i="6"/>
  <c r="M87" i="6"/>
  <c r="M114" i="6"/>
  <c r="H114" i="6"/>
  <c r="L114" i="6"/>
  <c r="K114" i="6"/>
  <c r="K87" i="6"/>
  <c r="H87" i="6"/>
  <c r="I114" i="6"/>
  <c r="J114" i="6"/>
  <c r="K143" i="6"/>
  <c r="L87" i="6"/>
  <c r="J87" i="6"/>
  <c r="I143" i="6"/>
</calcChain>
</file>

<file path=xl/sharedStrings.xml><?xml version="1.0" encoding="utf-8"?>
<sst xmlns="http://schemas.openxmlformats.org/spreadsheetml/2006/main" count="1880" uniqueCount="175">
  <si>
    <t>PLAN STUDIÓW</t>
  </si>
  <si>
    <t>Lp.</t>
  </si>
  <si>
    <t>Nazwa przedmiotu/grupy zajęć</t>
  </si>
  <si>
    <t>Semestr</t>
  </si>
  <si>
    <t>Liczba punktów ECTS</t>
  </si>
  <si>
    <t>Punkty ECTS za zajęcia praktyczne</t>
  </si>
  <si>
    <t>Forma zaliczenia</t>
  </si>
  <si>
    <t>Status przedmiotu: obligatoryjny lub fakultatywny</t>
  </si>
  <si>
    <t>Liczba godzin realizowanych z bezpośrednim udziałem nauczyciela akademickiego lub innej osoby prowadzącej zajęcia</t>
  </si>
  <si>
    <t>ogółem zajęcia dydaktyczne</t>
  </si>
  <si>
    <t>wykład</t>
  </si>
  <si>
    <t>ćwiczenia</t>
  </si>
  <si>
    <t>inne</t>
  </si>
  <si>
    <t>praktyka</t>
  </si>
  <si>
    <t>praca dyplomowa</t>
  </si>
  <si>
    <t>Grupa treści</t>
  </si>
  <si>
    <t>I - WYMAGANIA OGÓLNE</t>
  </si>
  <si>
    <t>Liczba punktów ECTS/godz. dyd. (ogółem)</t>
  </si>
  <si>
    <t>Liczba punktów ECTS/godz. dyd. (zajęcia praktyczne)</t>
  </si>
  <si>
    <t>Liczba punktów ECTS/godz. dyd. (przedmioty fakultatywne)</t>
  </si>
  <si>
    <t>II - PODSTAWOWYCH</t>
  </si>
  <si>
    <t>III - KIERUNKOWYCH</t>
  </si>
  <si>
    <t>IV - ZWIĄZANYCH Z ZAKRESEM KSZTAŁCENIA</t>
  </si>
  <si>
    <t>V - PRAKTYKA</t>
  </si>
  <si>
    <t>VI - INNE</t>
  </si>
  <si>
    <t>Liczba punktów ECTS/godz.dyd. w semestrze 1</t>
  </si>
  <si>
    <t>Liczba punktów ECTS/godz.dyd. w semestrze 2</t>
  </si>
  <si>
    <t>Liczba punktów ECTS/godz. dyd. w planie studiów</t>
  </si>
  <si>
    <t>I</t>
  </si>
  <si>
    <t>Punkty ECTS sumaryczne wskaźniki ilościowe, w tym zajęcia:</t>
  </si>
  <si>
    <t>Liczba</t>
  </si>
  <si>
    <t>%</t>
  </si>
  <si>
    <t>Ogółem - plan studiów</t>
  </si>
  <si>
    <t>Punkty ECTS</t>
  </si>
  <si>
    <t>wymagające bezpośredniego udziału nauczyciela akademickiego lub innych osób prowadzących zajęcia</t>
  </si>
  <si>
    <t>z zakresu nauk podstawowych</t>
  </si>
  <si>
    <t>o charakterze praktycznym (laboratoryjne, projektowe, warsztatowe)</t>
  </si>
  <si>
    <t>ogólnouczelniane lub realizowane na innym kierunku</t>
  </si>
  <si>
    <t>zajęcia do wyboru - co najmniej 30% punktów ECTS</t>
  </si>
  <si>
    <t>wymiar praktyk</t>
  </si>
  <si>
    <t>zajęcia z wychowania fizycznego</t>
  </si>
  <si>
    <t>zajęcia z języka obcego</t>
  </si>
  <si>
    <t>przedmioty z dziedziny nauk humanistycznych lub nauk społecznych</t>
  </si>
  <si>
    <t>zajęcia kształtujące umiejętności praktyczne (dotyczy profilu praktycznego)</t>
  </si>
  <si>
    <t>zajęcia związane z prowadzoną w uczelni działalnością naukową w dyscyplinie/ach, do których przyporządkowano kierunek studiów (dotyczy profilu ogólnoakademickiego)</t>
  </si>
  <si>
    <t>II</t>
  </si>
  <si>
    <t>Procentowy udział pkt ECTS dla każdej z dyscyplin naukowych w łącznej liczbie punktów ECTS</t>
  </si>
  <si>
    <t>Ogółem:</t>
  </si>
  <si>
    <t>Załącznik 1c do Uchwały Nr …..</t>
  </si>
  <si>
    <t>Rok studiów: 1, semestr: 1</t>
  </si>
  <si>
    <t>Rok studiów: 1, semestr: 2</t>
  </si>
  <si>
    <t>Tabela podsumowująca plan</t>
  </si>
  <si>
    <t>Rady Wydziału  Matematyki i Informatyki z dnia 10 wrzesnia 2019 roku</t>
  </si>
  <si>
    <t>KIERUNKU Matematyka</t>
  </si>
  <si>
    <t>Obowiązuje od cyklu: 2019/2020</t>
  </si>
  <si>
    <t>Profil kształcenia: ogólnoakademicki</t>
  </si>
  <si>
    <t>Forma studiów: stacjonarne</t>
  </si>
  <si>
    <t>Poziom studiów: pierwszego stopnia</t>
  </si>
  <si>
    <t>Liczba semestrów: 6</t>
  </si>
  <si>
    <t>Dziedzina/y nauki/dyscyplina/y naukowa/e lub artystyczna/e: nauk ścisłych i przyrodniczych / matematyka</t>
  </si>
  <si>
    <t>W ZAKRESIE: Matematyka finansowo-ubezpieczeniowa</t>
  </si>
  <si>
    <t>Ergonomia</t>
  </si>
  <si>
    <t>zal.</t>
  </si>
  <si>
    <t>Ochrona  własności intelektualnej</t>
  </si>
  <si>
    <t>Etykieta</t>
  </si>
  <si>
    <t>Szkolenie z bezpieczeństwa i higieny pracy</t>
  </si>
  <si>
    <t>Język obcy 1</t>
  </si>
  <si>
    <t>zal_O</t>
  </si>
  <si>
    <t>Język obcy 2</t>
  </si>
  <si>
    <t>Język obcy 3</t>
  </si>
  <si>
    <t>Język obcy 4</t>
  </si>
  <si>
    <t>Egz.</t>
  </si>
  <si>
    <t>o</t>
  </si>
  <si>
    <t>f</t>
  </si>
  <si>
    <t>Technologie informacyjne</t>
  </si>
  <si>
    <t>x</t>
  </si>
  <si>
    <t>Matematyka elementarna</t>
  </si>
  <si>
    <t>Przedsiębiorczość</t>
  </si>
  <si>
    <t>Wstęp do logiki i teorii mnogości</t>
  </si>
  <si>
    <t>Analiza matematyczna 1</t>
  </si>
  <si>
    <t>Algebra liniowa 1</t>
  </si>
  <si>
    <t>Analiza matematyczna 2</t>
  </si>
  <si>
    <t>Algebra liniowa 2</t>
  </si>
  <si>
    <t>Fizyka</t>
  </si>
  <si>
    <t>Programowanie I</t>
  </si>
  <si>
    <t>Geometria analityczna</t>
  </si>
  <si>
    <t>Analiza matematyczna 3</t>
  </si>
  <si>
    <t>Algebra 1</t>
  </si>
  <si>
    <t>Algorytmy i struktury danych</t>
  </si>
  <si>
    <t>Algebra 2</t>
  </si>
  <si>
    <t>Bazy danych</t>
  </si>
  <si>
    <t xml:space="preserve">Geometria </t>
  </si>
  <si>
    <t>Równania różniczkowe I</t>
  </si>
  <si>
    <t>Topologia I</t>
  </si>
  <si>
    <t>Pakiet MATLAB</t>
  </si>
  <si>
    <t>Geometria różniczkowa I</t>
  </si>
  <si>
    <t>3a</t>
  </si>
  <si>
    <t>3b</t>
  </si>
  <si>
    <t>7a</t>
  </si>
  <si>
    <t>7b</t>
  </si>
  <si>
    <t>9a</t>
  </si>
  <si>
    <t>9b</t>
  </si>
  <si>
    <t>9c</t>
  </si>
  <si>
    <t>Narzędzia informatyczne</t>
  </si>
  <si>
    <t xml:space="preserve">Podstawy matematyki bankowej </t>
  </si>
  <si>
    <t>Przedmiot do wyboru 1</t>
  </si>
  <si>
    <t>Rachunek prawdopodobieństwo z zastosowaniem w ekonomii</t>
  </si>
  <si>
    <t>Analiza portfelowa</t>
  </si>
  <si>
    <t>Zarządzanie projektami</t>
  </si>
  <si>
    <t>Przedmiot do wyboru 2</t>
  </si>
  <si>
    <t>Statystyka matematyczna</t>
  </si>
  <si>
    <t>Przedmiot do wyboru 3</t>
  </si>
  <si>
    <t>Wykład specjalizacyjny 1</t>
  </si>
  <si>
    <t>Seminarium licencjackie 1</t>
  </si>
  <si>
    <t>Wykład specjalizacyjny 2</t>
  </si>
  <si>
    <t>Seminarium licencjackie 2</t>
  </si>
  <si>
    <t>Praktyka zawodowa</t>
  </si>
  <si>
    <t>Praca dyplomowa</t>
  </si>
  <si>
    <t>zal_o</t>
  </si>
  <si>
    <t>Psychologia ogólna</t>
  </si>
  <si>
    <t>Pedagogika ogólna</t>
  </si>
  <si>
    <t>Psychologia I</t>
  </si>
  <si>
    <t>Pedagogika I</t>
  </si>
  <si>
    <t>Praktyka psychologiczno-pedagogiczna</t>
  </si>
  <si>
    <t>Podstawy dydaktyki</t>
  </si>
  <si>
    <t>Elementy grafiki komputerowej</t>
  </si>
  <si>
    <t>Dydaktyka matematyki I</t>
  </si>
  <si>
    <t>Dydaktyka matematyki - praktyka śródroczna - szkoła podst.</t>
  </si>
  <si>
    <t>Rachunek prawdopodobieństwa i statystyka</t>
  </si>
  <si>
    <t>Metody numeryczne</t>
  </si>
  <si>
    <t>Etyka</t>
  </si>
  <si>
    <t>Zastosowanie komputerów w dydaktyce</t>
  </si>
  <si>
    <t>Pracownia komputerowa</t>
  </si>
  <si>
    <t>Emisja głosu</t>
  </si>
  <si>
    <t>Praktyka pedagogiczna</t>
  </si>
  <si>
    <t>-</t>
  </si>
  <si>
    <t>Rok studiów: 2, semestr: 3</t>
  </si>
  <si>
    <t>Liczba punktów ECTS/godz.dyd. w semestrze 3</t>
  </si>
  <si>
    <t>Rok studiów: 2, semestr: 4</t>
  </si>
  <si>
    <t>Rok studiów: 3, semestr: 5</t>
  </si>
  <si>
    <t>Liczba punktów ECTS/godz.dyd. w semestrze 5</t>
  </si>
  <si>
    <t>Rok studiów: 3, semestr: 6</t>
  </si>
  <si>
    <t>Liczba punktów ECTS/godz.dyd. w semestrze 6</t>
  </si>
  <si>
    <t>1a</t>
  </si>
  <si>
    <t>1b</t>
  </si>
  <si>
    <t>Liczba punktów ECTS/godz.dyd. w semestrze 4</t>
  </si>
  <si>
    <t>1c</t>
  </si>
  <si>
    <t>W ZAKRESIE: Nauczanie matematyki</t>
  </si>
  <si>
    <t>Matematyka</t>
  </si>
  <si>
    <t>Przedmiot społeczno-humanistyczny 1</t>
  </si>
  <si>
    <t>Przedmiot społeczno-humanistyczny 2</t>
  </si>
  <si>
    <t>Wychowanie fizyczne 1</t>
  </si>
  <si>
    <t>Wychowanie fizyczne 2</t>
  </si>
  <si>
    <t xml:space="preserve">Teoria gier </t>
  </si>
  <si>
    <t xml:space="preserve">Badania operacyjne </t>
  </si>
  <si>
    <t>Analiza ryzyka w ubezpieczeniach majątkowych</t>
  </si>
  <si>
    <t>Matematyka aktuarialna</t>
  </si>
  <si>
    <t>Analiza danych</t>
  </si>
  <si>
    <t>Modelowanie matematyczne w finansach</t>
  </si>
  <si>
    <t>Przedmiot fakultatywny (na potrzeby rynku pracy)</t>
  </si>
  <si>
    <t>Przedmiot do wyboru 4</t>
  </si>
  <si>
    <t>6a</t>
  </si>
  <si>
    <t>6b</t>
  </si>
  <si>
    <t>Information theory and coding</t>
  </si>
  <si>
    <t xml:space="preserve">Wychowanie fizyczne </t>
  </si>
  <si>
    <t>Przedmiot do wyboru</t>
  </si>
  <si>
    <t xml:space="preserve">Statistics in R </t>
  </si>
  <si>
    <t xml:space="preserve">Programming in R </t>
  </si>
  <si>
    <t>Zastosowanie komputerów w dydaktyce matematyki</t>
  </si>
  <si>
    <t>Dydaktyka matematyki - praktyka śródroczna - szkoła podstawowa</t>
  </si>
  <si>
    <t>Przedmioty społeczno humanistyczne</t>
  </si>
  <si>
    <t>sem</t>
  </si>
  <si>
    <t>ECTS</t>
  </si>
  <si>
    <t>2a</t>
  </si>
  <si>
    <t>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</si>
</sst>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0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name val="Arial CE"/>
      <charset val="238"/>
    </font>
    <font>
      <sz val="10"/>
      <color indexed="8"/>
      <name val="Arial CE"/>
      <charset val="238"/>
    </font>
    <font>
      <sz val="11"/>
      <color theme="1" tint="0.499984740745262"/>
      <name val="Calibri"/>
      <family val="2"/>
      <charset val="238"/>
      <scheme val="minor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31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/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2" xfId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/>
    <xf numFmtId="0" fontId="6" fillId="0" borderId="2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4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Border="1"/>
    <xf numFmtId="9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/>
    <xf numFmtId="9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/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0" fillId="0" borderId="21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Normalny" xfId="0" builtinId="0"/>
    <cellStyle name="Normalny 2" xfId="1" xr:uid="{A1A80C08-7727-49D1-8593-8DF514802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ECA0-7B2B-4B70-8C58-B948827E9B4F}">
  <sheetPr>
    <pageSetUpPr fitToPage="1"/>
  </sheetPr>
  <dimension ref="A1:P109"/>
  <sheetViews>
    <sheetView topLeftCell="A94" workbookViewId="0">
      <selection activeCell="B17" sqref="B17:B18"/>
    </sheetView>
  </sheetViews>
  <sheetFormatPr defaultRowHeight="15" x14ac:dyDescent="0.25"/>
  <cols>
    <col min="1" max="1" width="8.85546875" customWidth="1"/>
    <col min="2" max="2" width="46.7109375" customWidth="1"/>
    <col min="3" max="3" width="5.85546875" customWidth="1"/>
    <col min="4" max="4" width="6.7109375" customWidth="1"/>
    <col min="5" max="5" width="9.85546875" customWidth="1"/>
  </cols>
  <sheetData>
    <row r="1" spans="1:13" x14ac:dyDescent="0.25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5" spans="1:13" x14ac:dyDescent="0.25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5">
      <c r="A6" s="94" t="s">
        <v>53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x14ac:dyDescent="0.25">
      <c r="A7" s="94" t="s">
        <v>147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9" spans="1:13" x14ac:dyDescent="0.25">
      <c r="A9" s="4" t="s">
        <v>54</v>
      </c>
    </row>
    <row r="10" spans="1:13" x14ac:dyDescent="0.25">
      <c r="A10" s="4" t="s">
        <v>55</v>
      </c>
    </row>
    <row r="11" spans="1:13" x14ac:dyDescent="0.25">
      <c r="A11" s="4" t="s">
        <v>56</v>
      </c>
    </row>
    <row r="12" spans="1:13" x14ac:dyDescent="0.25">
      <c r="A12" s="4" t="s">
        <v>57</v>
      </c>
    </row>
    <row r="13" spans="1:13" x14ac:dyDescent="0.25">
      <c r="A13" s="4" t="s">
        <v>58</v>
      </c>
    </row>
    <row r="14" spans="1:13" x14ac:dyDescent="0.25">
      <c r="A14" s="4" t="s">
        <v>59</v>
      </c>
    </row>
    <row r="16" spans="1:13" x14ac:dyDescent="0.25">
      <c r="A16" s="4"/>
    </row>
    <row r="17" spans="1:16" ht="46.5" customHeight="1" x14ac:dyDescent="0.25">
      <c r="A17" s="95" t="s">
        <v>1</v>
      </c>
      <c r="B17" s="95" t="s">
        <v>2</v>
      </c>
      <c r="C17" s="97" t="s">
        <v>3</v>
      </c>
      <c r="D17" s="97" t="s">
        <v>4</v>
      </c>
      <c r="E17" s="99" t="s">
        <v>5</v>
      </c>
      <c r="F17" s="97" t="s">
        <v>6</v>
      </c>
      <c r="G17" s="99" t="s">
        <v>7</v>
      </c>
      <c r="H17" s="101" t="s">
        <v>8</v>
      </c>
      <c r="I17" s="102"/>
      <c r="J17" s="102"/>
      <c r="K17" s="103"/>
      <c r="L17" s="97" t="s">
        <v>13</v>
      </c>
      <c r="M17" s="97" t="s">
        <v>14</v>
      </c>
    </row>
    <row r="18" spans="1:16" ht="72" customHeight="1" x14ac:dyDescent="0.25">
      <c r="A18" s="96"/>
      <c r="B18" s="96"/>
      <c r="C18" s="98"/>
      <c r="D18" s="98"/>
      <c r="E18" s="100"/>
      <c r="F18" s="98"/>
      <c r="G18" s="100"/>
      <c r="H18" s="3" t="s">
        <v>9</v>
      </c>
      <c r="I18" s="1" t="s">
        <v>10</v>
      </c>
      <c r="J18" s="1" t="s">
        <v>11</v>
      </c>
      <c r="K18" s="2" t="s">
        <v>12</v>
      </c>
      <c r="L18" s="98"/>
      <c r="M18" s="98"/>
    </row>
    <row r="19" spans="1:16" x14ac:dyDescent="0.25">
      <c r="A19" s="90" t="s">
        <v>15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</row>
    <row r="20" spans="1:16" x14ac:dyDescent="0.25">
      <c r="A20" s="90" t="s">
        <v>16</v>
      </c>
      <c r="B20" s="91"/>
      <c r="C20" s="91"/>
      <c r="D20" s="91"/>
      <c r="E20" s="91"/>
      <c r="F20" s="91"/>
      <c r="G20" s="91"/>
      <c r="H20" s="107"/>
      <c r="I20" s="107"/>
      <c r="J20" s="107"/>
      <c r="K20" s="107"/>
      <c r="L20" s="107"/>
      <c r="M20" s="108"/>
    </row>
    <row r="21" spans="1:16" x14ac:dyDescent="0.25">
      <c r="A21" s="5">
        <v>1</v>
      </c>
      <c r="B21" s="34" t="s">
        <v>66</v>
      </c>
      <c r="C21" s="22">
        <v>2</v>
      </c>
      <c r="D21" s="22">
        <v>2</v>
      </c>
      <c r="E21" s="5">
        <v>0</v>
      </c>
      <c r="F21" s="23" t="s">
        <v>67</v>
      </c>
      <c r="G21" s="5" t="s">
        <v>73</v>
      </c>
      <c r="H21" s="5">
        <f t="shared" ref="H21:H27" si="0">I21+J21</f>
        <v>30</v>
      </c>
      <c r="I21" s="30">
        <v>0</v>
      </c>
      <c r="J21" s="30">
        <v>30</v>
      </c>
      <c r="K21" s="5">
        <v>1</v>
      </c>
      <c r="L21" s="5">
        <v>0</v>
      </c>
      <c r="M21" s="5">
        <v>0</v>
      </c>
      <c r="N21" s="33"/>
      <c r="O21" s="33"/>
      <c r="P21" s="33"/>
    </row>
    <row r="22" spans="1:16" x14ac:dyDescent="0.25">
      <c r="A22" s="5">
        <v>2</v>
      </c>
      <c r="B22" s="34" t="s">
        <v>68</v>
      </c>
      <c r="C22" s="22">
        <v>3</v>
      </c>
      <c r="D22" s="26">
        <v>2</v>
      </c>
      <c r="E22" s="5">
        <v>0</v>
      </c>
      <c r="F22" s="23" t="s">
        <v>67</v>
      </c>
      <c r="G22" s="5" t="s">
        <v>73</v>
      </c>
      <c r="H22" s="5">
        <f t="shared" si="0"/>
        <v>30</v>
      </c>
      <c r="I22" s="30">
        <v>0</v>
      </c>
      <c r="J22" s="30">
        <v>30</v>
      </c>
      <c r="K22" s="5">
        <v>1</v>
      </c>
      <c r="L22" s="5">
        <v>0</v>
      </c>
      <c r="M22" s="5">
        <v>0</v>
      </c>
      <c r="N22" s="33"/>
      <c r="O22" s="33"/>
      <c r="P22" s="33"/>
    </row>
    <row r="23" spans="1:16" x14ac:dyDescent="0.25">
      <c r="A23" s="5">
        <v>3</v>
      </c>
      <c r="B23" s="34" t="s">
        <v>69</v>
      </c>
      <c r="C23" s="22">
        <v>4</v>
      </c>
      <c r="D23" s="26">
        <v>2</v>
      </c>
      <c r="E23" s="5">
        <v>0</v>
      </c>
      <c r="F23" s="23" t="s">
        <v>67</v>
      </c>
      <c r="G23" s="5" t="s">
        <v>73</v>
      </c>
      <c r="H23" s="5">
        <f t="shared" si="0"/>
        <v>30</v>
      </c>
      <c r="I23" s="30">
        <v>0</v>
      </c>
      <c r="J23" s="30">
        <v>30</v>
      </c>
      <c r="K23" s="5">
        <v>1</v>
      </c>
      <c r="L23" s="5">
        <v>0</v>
      </c>
      <c r="M23" s="5">
        <v>0</v>
      </c>
      <c r="N23" s="33"/>
      <c r="O23" s="33"/>
      <c r="P23" s="33"/>
    </row>
    <row r="24" spans="1:16" x14ac:dyDescent="0.25">
      <c r="A24" s="5">
        <v>4</v>
      </c>
      <c r="B24" s="34" t="s">
        <v>70</v>
      </c>
      <c r="C24" s="22">
        <v>5</v>
      </c>
      <c r="D24" s="26">
        <v>2</v>
      </c>
      <c r="E24" s="5">
        <v>0</v>
      </c>
      <c r="F24" s="23" t="s">
        <v>71</v>
      </c>
      <c r="G24" s="5" t="s">
        <v>73</v>
      </c>
      <c r="H24" s="5">
        <f t="shared" si="0"/>
        <v>30</v>
      </c>
      <c r="I24" s="31">
        <v>0</v>
      </c>
      <c r="J24" s="31">
        <v>30</v>
      </c>
      <c r="K24" s="5">
        <v>1</v>
      </c>
      <c r="L24" s="5">
        <v>0</v>
      </c>
      <c r="M24" s="5">
        <v>0</v>
      </c>
      <c r="N24" s="33"/>
      <c r="O24" s="33"/>
      <c r="P24" s="33"/>
    </row>
    <row r="25" spans="1:16" x14ac:dyDescent="0.25">
      <c r="A25" s="5">
        <v>5</v>
      </c>
      <c r="B25" s="34" t="s">
        <v>74</v>
      </c>
      <c r="C25" s="22">
        <v>1</v>
      </c>
      <c r="D25" s="26">
        <v>2</v>
      </c>
      <c r="E25" s="5">
        <v>0</v>
      </c>
      <c r="F25" s="23" t="s">
        <v>67</v>
      </c>
      <c r="G25" s="5" t="s">
        <v>72</v>
      </c>
      <c r="H25" s="5">
        <f t="shared" si="0"/>
        <v>30</v>
      </c>
      <c r="I25" s="31">
        <v>0</v>
      </c>
      <c r="J25" s="31">
        <v>30</v>
      </c>
      <c r="K25" s="5">
        <v>1</v>
      </c>
      <c r="L25" s="5">
        <v>0</v>
      </c>
      <c r="M25" s="5">
        <v>0</v>
      </c>
      <c r="N25" s="33"/>
      <c r="O25" s="33"/>
      <c r="P25" s="33"/>
    </row>
    <row r="26" spans="1:16" x14ac:dyDescent="0.25">
      <c r="A26" s="5">
        <v>6</v>
      </c>
      <c r="B26" s="34" t="s">
        <v>151</v>
      </c>
      <c r="C26" s="22">
        <v>3</v>
      </c>
      <c r="D26" s="26">
        <v>0</v>
      </c>
      <c r="E26" s="5">
        <v>0</v>
      </c>
      <c r="F26" s="28" t="s">
        <v>67</v>
      </c>
      <c r="G26" s="5" t="s">
        <v>73</v>
      </c>
      <c r="H26" s="5">
        <f t="shared" si="0"/>
        <v>30</v>
      </c>
      <c r="I26" s="31">
        <v>0</v>
      </c>
      <c r="J26" s="31">
        <v>30</v>
      </c>
      <c r="K26" s="5">
        <v>1</v>
      </c>
      <c r="L26" s="5">
        <v>0</v>
      </c>
      <c r="M26" s="5">
        <v>0</v>
      </c>
      <c r="N26" s="33"/>
      <c r="O26" s="33"/>
      <c r="P26" s="33"/>
    </row>
    <row r="27" spans="1:16" x14ac:dyDescent="0.25">
      <c r="A27" s="5">
        <v>7</v>
      </c>
      <c r="B27" s="34" t="s">
        <v>152</v>
      </c>
      <c r="C27" s="22">
        <v>4</v>
      </c>
      <c r="D27" s="26">
        <v>0</v>
      </c>
      <c r="E27" s="5">
        <v>0</v>
      </c>
      <c r="F27" s="28" t="s">
        <v>67</v>
      </c>
      <c r="G27" s="5" t="s">
        <v>73</v>
      </c>
      <c r="H27" s="5">
        <f t="shared" si="0"/>
        <v>30</v>
      </c>
      <c r="I27" s="31">
        <v>0</v>
      </c>
      <c r="J27" s="31">
        <v>30</v>
      </c>
      <c r="K27" s="5">
        <v>1</v>
      </c>
      <c r="L27" s="5">
        <v>0</v>
      </c>
      <c r="M27" s="5">
        <v>0</v>
      </c>
      <c r="N27" s="33"/>
      <c r="O27" s="33"/>
      <c r="P27" s="33"/>
    </row>
    <row r="28" spans="1:16" x14ac:dyDescent="0.25">
      <c r="A28" s="104" t="s">
        <v>17</v>
      </c>
      <c r="B28" s="105"/>
      <c r="C28" s="106"/>
      <c r="D28" s="5">
        <f>SUM(D21:D27)</f>
        <v>10</v>
      </c>
      <c r="E28" s="5" t="s">
        <v>75</v>
      </c>
      <c r="F28" s="5" t="s">
        <v>75</v>
      </c>
      <c r="G28" s="5" t="s">
        <v>75</v>
      </c>
      <c r="H28" s="5">
        <f t="shared" ref="H28:M28" si="1">SUM(H21:H27)</f>
        <v>210</v>
      </c>
      <c r="I28" s="5">
        <f t="shared" si="1"/>
        <v>0</v>
      </c>
      <c r="J28" s="5">
        <f t="shared" si="1"/>
        <v>210</v>
      </c>
      <c r="K28" s="5">
        <f t="shared" si="1"/>
        <v>7</v>
      </c>
      <c r="L28" s="5">
        <f t="shared" si="1"/>
        <v>0</v>
      </c>
      <c r="M28" s="5">
        <f t="shared" si="1"/>
        <v>0</v>
      </c>
    </row>
    <row r="29" spans="1:16" x14ac:dyDescent="0.25">
      <c r="A29" s="104" t="s">
        <v>18</v>
      </c>
      <c r="B29" s="105"/>
      <c r="C29" s="106"/>
      <c r="D29" s="5">
        <f>SUM(E21:E27)</f>
        <v>0</v>
      </c>
      <c r="E29" s="5" t="s">
        <v>75</v>
      </c>
      <c r="F29" s="5" t="s">
        <v>75</v>
      </c>
      <c r="G29" s="5" t="s">
        <v>75</v>
      </c>
      <c r="H29" s="5">
        <f>I29+J29</f>
        <v>0</v>
      </c>
      <c r="I29" s="5">
        <f>SUM(N21:N25)</f>
        <v>0</v>
      </c>
      <c r="J29" s="5">
        <f>SUM(O21:O25)</f>
        <v>0</v>
      </c>
      <c r="K29" s="5">
        <v>0</v>
      </c>
      <c r="L29" s="5">
        <f>SUM(Q21:Q25)</f>
        <v>0</v>
      </c>
      <c r="M29" s="5">
        <f>SUM(R21:R25)</f>
        <v>0</v>
      </c>
    </row>
    <row r="30" spans="1:16" x14ac:dyDescent="0.25">
      <c r="A30" s="104" t="s">
        <v>19</v>
      </c>
      <c r="B30" s="105"/>
      <c r="C30" s="106"/>
      <c r="D30" s="5">
        <f>SUMIF(G21:G27,"f",D21:D27)</f>
        <v>8</v>
      </c>
      <c r="E30" s="5" t="s">
        <v>75</v>
      </c>
      <c r="F30" s="5" t="s">
        <v>75</v>
      </c>
      <c r="G30" s="5" t="s">
        <v>75</v>
      </c>
      <c r="H30" s="5">
        <f t="shared" ref="H30:M30" si="2">SUMIF($G$21:$G$27,"f",H21:H27)</f>
        <v>180</v>
      </c>
      <c r="I30" s="5">
        <f t="shared" si="2"/>
        <v>0</v>
      </c>
      <c r="J30" s="5">
        <f t="shared" si="2"/>
        <v>180</v>
      </c>
      <c r="K30" s="5">
        <f t="shared" si="2"/>
        <v>6</v>
      </c>
      <c r="L30" s="5">
        <f t="shared" si="2"/>
        <v>0</v>
      </c>
      <c r="M30" s="5">
        <f t="shared" si="2"/>
        <v>0</v>
      </c>
    </row>
    <row r="31" spans="1:16" x14ac:dyDescent="0.25">
      <c r="A31" s="90" t="s">
        <v>20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2"/>
    </row>
    <row r="32" spans="1:16" x14ac:dyDescent="0.25">
      <c r="A32" s="5">
        <v>1</v>
      </c>
      <c r="B32" s="6" t="s">
        <v>76</v>
      </c>
      <c r="C32" s="5">
        <v>1</v>
      </c>
      <c r="D32" s="5">
        <v>3</v>
      </c>
      <c r="E32" s="5">
        <v>2</v>
      </c>
      <c r="F32" s="5" t="s">
        <v>67</v>
      </c>
      <c r="G32" s="5" t="s">
        <v>72</v>
      </c>
      <c r="H32" s="5">
        <f>I32+J32</f>
        <v>45</v>
      </c>
      <c r="I32" s="5">
        <v>0</v>
      </c>
      <c r="J32" s="5">
        <v>45</v>
      </c>
      <c r="K32" s="5">
        <v>2</v>
      </c>
      <c r="L32" s="5">
        <v>0</v>
      </c>
      <c r="M32" s="5">
        <v>0</v>
      </c>
      <c r="N32" s="33"/>
      <c r="O32" s="33"/>
      <c r="P32" s="33"/>
    </row>
    <row r="33" spans="1:16" x14ac:dyDescent="0.25">
      <c r="A33" s="5">
        <v>2</v>
      </c>
      <c r="B33" s="6" t="s">
        <v>77</v>
      </c>
      <c r="C33" s="5">
        <v>1</v>
      </c>
      <c r="D33" s="5">
        <v>1</v>
      </c>
      <c r="E33" s="5">
        <v>0</v>
      </c>
      <c r="F33" s="5" t="s">
        <v>67</v>
      </c>
      <c r="G33" s="5" t="s">
        <v>72</v>
      </c>
      <c r="H33" s="5">
        <f>I33+J33</f>
        <v>15</v>
      </c>
      <c r="I33" s="5">
        <v>15</v>
      </c>
      <c r="J33" s="5">
        <v>0</v>
      </c>
      <c r="K33" s="5">
        <v>2</v>
      </c>
      <c r="L33" s="5">
        <v>0</v>
      </c>
      <c r="M33" s="5">
        <v>0</v>
      </c>
      <c r="N33" s="33"/>
      <c r="O33" s="33"/>
      <c r="P33" s="33"/>
    </row>
    <row r="34" spans="1:16" x14ac:dyDescent="0.25">
      <c r="A34" s="104" t="s">
        <v>17</v>
      </c>
      <c r="B34" s="105"/>
      <c r="C34" s="106"/>
      <c r="D34" s="5">
        <f>D32+D33</f>
        <v>4</v>
      </c>
      <c r="E34" s="5" t="s">
        <v>75</v>
      </c>
      <c r="F34" s="5" t="s">
        <v>75</v>
      </c>
      <c r="G34" s="5" t="s">
        <v>75</v>
      </c>
      <c r="H34" s="5">
        <f>H32+H33</f>
        <v>60</v>
      </c>
      <c r="I34" s="5">
        <f t="shared" ref="I34:M34" si="3">I32+I33</f>
        <v>15</v>
      </c>
      <c r="J34" s="5">
        <f t="shared" si="3"/>
        <v>45</v>
      </c>
      <c r="K34" s="5">
        <f t="shared" si="3"/>
        <v>4</v>
      </c>
      <c r="L34" s="5">
        <f t="shared" si="3"/>
        <v>0</v>
      </c>
      <c r="M34" s="5">
        <f t="shared" si="3"/>
        <v>0</v>
      </c>
    </row>
    <row r="35" spans="1:16" x14ac:dyDescent="0.25">
      <c r="A35" s="104" t="s">
        <v>18</v>
      </c>
      <c r="B35" s="105"/>
      <c r="C35" s="106"/>
      <c r="D35" s="5">
        <f>E32+E33</f>
        <v>2</v>
      </c>
      <c r="E35" s="5" t="s">
        <v>75</v>
      </c>
      <c r="F35" s="5" t="s">
        <v>75</v>
      </c>
      <c r="G35" s="5" t="s">
        <v>75</v>
      </c>
      <c r="H35" s="5">
        <v>0</v>
      </c>
      <c r="I35" s="5">
        <v>0</v>
      </c>
      <c r="J35" s="5">
        <v>30</v>
      </c>
      <c r="K35" s="5">
        <v>0</v>
      </c>
      <c r="L35" s="5">
        <v>0</v>
      </c>
      <c r="M35" s="5">
        <v>0</v>
      </c>
    </row>
    <row r="36" spans="1:16" x14ac:dyDescent="0.25">
      <c r="A36" s="104" t="s">
        <v>19</v>
      </c>
      <c r="B36" s="105"/>
      <c r="C36" s="106"/>
      <c r="D36" s="5">
        <v>0</v>
      </c>
      <c r="E36" s="5" t="s">
        <v>75</v>
      </c>
      <c r="F36" s="5" t="s">
        <v>75</v>
      </c>
      <c r="G36" s="5" t="s">
        <v>75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6" x14ac:dyDescent="0.25">
      <c r="A37" s="90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2"/>
    </row>
    <row r="38" spans="1:16" x14ac:dyDescent="0.25">
      <c r="A38" s="5">
        <v>1</v>
      </c>
      <c r="B38" s="34" t="s">
        <v>78</v>
      </c>
      <c r="C38" s="35">
        <v>1</v>
      </c>
      <c r="D38" s="36">
        <v>5</v>
      </c>
      <c r="E38" s="5">
        <v>0</v>
      </c>
      <c r="F38" s="24" t="s">
        <v>71</v>
      </c>
      <c r="G38" s="22" t="s">
        <v>72</v>
      </c>
      <c r="H38" s="30">
        <f>I38+J38</f>
        <v>60</v>
      </c>
      <c r="I38" s="30">
        <v>30</v>
      </c>
      <c r="J38" s="30">
        <v>30</v>
      </c>
      <c r="K38" s="5">
        <v>4</v>
      </c>
      <c r="L38" s="5">
        <v>0</v>
      </c>
      <c r="M38" s="5">
        <v>0</v>
      </c>
    </row>
    <row r="39" spans="1:16" x14ac:dyDescent="0.25">
      <c r="A39" s="5">
        <v>2</v>
      </c>
      <c r="B39" s="34" t="s">
        <v>79</v>
      </c>
      <c r="C39" s="35">
        <v>1</v>
      </c>
      <c r="D39" s="36">
        <v>7</v>
      </c>
      <c r="E39" s="5">
        <v>0</v>
      </c>
      <c r="F39" s="24" t="s">
        <v>71</v>
      </c>
      <c r="G39" s="22" t="s">
        <v>72</v>
      </c>
      <c r="H39" s="30">
        <f t="shared" ref="H39:H55" si="4">I39+J39</f>
        <v>90</v>
      </c>
      <c r="I39" s="30">
        <v>45</v>
      </c>
      <c r="J39" s="30">
        <v>45</v>
      </c>
      <c r="K39" s="5">
        <v>4</v>
      </c>
      <c r="L39" s="5">
        <v>0</v>
      </c>
      <c r="M39" s="5">
        <v>0</v>
      </c>
    </row>
    <row r="40" spans="1:16" x14ac:dyDescent="0.25">
      <c r="A40" s="5">
        <v>3</v>
      </c>
      <c r="B40" s="34" t="s">
        <v>80</v>
      </c>
      <c r="C40" s="35">
        <v>1</v>
      </c>
      <c r="D40" s="36">
        <v>4.5</v>
      </c>
      <c r="E40" s="5">
        <v>0</v>
      </c>
      <c r="F40" s="24" t="s">
        <v>67</v>
      </c>
      <c r="G40" s="22" t="s">
        <v>72</v>
      </c>
      <c r="H40" s="30">
        <f t="shared" si="4"/>
        <v>60</v>
      </c>
      <c r="I40" s="30">
        <v>30</v>
      </c>
      <c r="J40" s="30">
        <v>30</v>
      </c>
      <c r="K40" s="5">
        <v>2</v>
      </c>
      <c r="L40" s="5">
        <v>0</v>
      </c>
      <c r="M40" s="5">
        <v>0</v>
      </c>
    </row>
    <row r="41" spans="1:16" x14ac:dyDescent="0.25">
      <c r="A41" s="5">
        <v>4</v>
      </c>
      <c r="B41" s="34" t="s">
        <v>81</v>
      </c>
      <c r="C41" s="35">
        <v>2</v>
      </c>
      <c r="D41" s="36">
        <v>7</v>
      </c>
      <c r="E41" s="5">
        <v>0</v>
      </c>
      <c r="F41" s="24" t="s">
        <v>71</v>
      </c>
      <c r="G41" s="22" t="s">
        <v>72</v>
      </c>
      <c r="H41" s="30">
        <f t="shared" si="4"/>
        <v>90</v>
      </c>
      <c r="I41" s="30">
        <v>45</v>
      </c>
      <c r="J41" s="30">
        <v>45</v>
      </c>
      <c r="K41" s="5">
        <v>4</v>
      </c>
      <c r="L41" s="5">
        <v>0</v>
      </c>
      <c r="M41" s="5">
        <v>0</v>
      </c>
    </row>
    <row r="42" spans="1:16" x14ac:dyDescent="0.25">
      <c r="A42" s="5">
        <v>5</v>
      </c>
      <c r="B42" s="34" t="s">
        <v>82</v>
      </c>
      <c r="C42" s="35">
        <v>2</v>
      </c>
      <c r="D42" s="36">
        <v>5</v>
      </c>
      <c r="E42" s="5">
        <v>0</v>
      </c>
      <c r="F42" s="24" t="s">
        <v>71</v>
      </c>
      <c r="G42" s="22" t="s">
        <v>72</v>
      </c>
      <c r="H42" s="30">
        <f t="shared" si="4"/>
        <v>60</v>
      </c>
      <c r="I42" s="31">
        <v>30</v>
      </c>
      <c r="J42" s="31">
        <v>30</v>
      </c>
      <c r="K42" s="5">
        <v>4</v>
      </c>
      <c r="L42" s="5">
        <v>0</v>
      </c>
      <c r="M42" s="5">
        <v>0</v>
      </c>
    </row>
    <row r="43" spans="1:16" x14ac:dyDescent="0.25">
      <c r="A43" s="5">
        <v>6</v>
      </c>
      <c r="B43" s="34" t="s">
        <v>83</v>
      </c>
      <c r="C43" s="35">
        <v>2</v>
      </c>
      <c r="D43" s="36">
        <v>6</v>
      </c>
      <c r="E43" s="5">
        <v>4</v>
      </c>
      <c r="F43" s="24" t="s">
        <v>71</v>
      </c>
      <c r="G43" s="22" t="s">
        <v>72</v>
      </c>
      <c r="H43" s="30">
        <f t="shared" si="4"/>
        <v>75</v>
      </c>
      <c r="I43" s="30">
        <v>30</v>
      </c>
      <c r="J43" s="30">
        <v>45</v>
      </c>
      <c r="K43" s="5">
        <v>4</v>
      </c>
      <c r="L43" s="5">
        <v>0</v>
      </c>
      <c r="M43" s="5">
        <v>0</v>
      </c>
    </row>
    <row r="44" spans="1:16" x14ac:dyDescent="0.25">
      <c r="A44" s="5">
        <v>7</v>
      </c>
      <c r="B44" s="34" t="s">
        <v>84</v>
      </c>
      <c r="C44" s="35">
        <v>2</v>
      </c>
      <c r="D44" s="36">
        <v>5</v>
      </c>
      <c r="E44" s="5">
        <v>2.5</v>
      </c>
      <c r="F44" s="24" t="s">
        <v>67</v>
      </c>
      <c r="G44" s="22" t="s">
        <v>72</v>
      </c>
      <c r="H44" s="30">
        <f t="shared" si="4"/>
        <v>60</v>
      </c>
      <c r="I44" s="30">
        <v>30</v>
      </c>
      <c r="J44" s="30">
        <v>30</v>
      </c>
      <c r="K44" s="5">
        <v>2</v>
      </c>
      <c r="L44" s="5">
        <v>0</v>
      </c>
      <c r="M44" s="5">
        <v>0</v>
      </c>
    </row>
    <row r="45" spans="1:16" x14ac:dyDescent="0.25">
      <c r="A45" s="5">
        <v>8</v>
      </c>
      <c r="B45" s="34" t="s">
        <v>85</v>
      </c>
      <c r="C45" s="35">
        <v>3</v>
      </c>
      <c r="D45" s="36">
        <v>5</v>
      </c>
      <c r="E45" s="5">
        <v>0</v>
      </c>
      <c r="F45" s="24" t="s">
        <v>71</v>
      </c>
      <c r="G45" s="22" t="s">
        <v>72</v>
      </c>
      <c r="H45" s="30">
        <f t="shared" si="4"/>
        <v>60</v>
      </c>
      <c r="I45" s="30">
        <v>30</v>
      </c>
      <c r="J45" s="30">
        <v>30</v>
      </c>
      <c r="K45" s="5">
        <v>4</v>
      </c>
      <c r="L45" s="5">
        <v>0</v>
      </c>
      <c r="M45" s="5">
        <v>0</v>
      </c>
    </row>
    <row r="46" spans="1:16" x14ac:dyDescent="0.25">
      <c r="A46" s="5">
        <v>9</v>
      </c>
      <c r="B46" s="34" t="s">
        <v>86</v>
      </c>
      <c r="C46" s="35">
        <v>3</v>
      </c>
      <c r="D46" s="36">
        <v>8</v>
      </c>
      <c r="E46" s="5">
        <v>0</v>
      </c>
      <c r="F46" s="24" t="s">
        <v>71</v>
      </c>
      <c r="G46" s="22" t="s">
        <v>72</v>
      </c>
      <c r="H46" s="30">
        <f t="shared" si="4"/>
        <v>120</v>
      </c>
      <c r="I46" s="31">
        <v>60</v>
      </c>
      <c r="J46" s="31">
        <v>60</v>
      </c>
      <c r="K46" s="5">
        <v>4</v>
      </c>
      <c r="L46" s="5">
        <v>0</v>
      </c>
      <c r="M46" s="5">
        <v>0</v>
      </c>
    </row>
    <row r="47" spans="1:16" x14ac:dyDescent="0.25">
      <c r="A47" s="5">
        <v>10</v>
      </c>
      <c r="B47" s="34" t="s">
        <v>87</v>
      </c>
      <c r="C47" s="35">
        <v>3</v>
      </c>
      <c r="D47" s="36">
        <v>5</v>
      </c>
      <c r="E47" s="5">
        <v>0</v>
      </c>
      <c r="F47" s="24" t="s">
        <v>67</v>
      </c>
      <c r="G47" s="22" t="s">
        <v>72</v>
      </c>
      <c r="H47" s="30">
        <f t="shared" si="4"/>
        <v>60</v>
      </c>
      <c r="I47" s="30">
        <v>30</v>
      </c>
      <c r="J47" s="30">
        <v>30</v>
      </c>
      <c r="K47" s="5">
        <v>2</v>
      </c>
      <c r="L47" s="5">
        <v>0</v>
      </c>
      <c r="M47" s="5">
        <v>0</v>
      </c>
    </row>
    <row r="48" spans="1:16" x14ac:dyDescent="0.25">
      <c r="A48" s="5">
        <v>11</v>
      </c>
      <c r="B48" s="34" t="s">
        <v>88</v>
      </c>
      <c r="C48" s="35">
        <v>3</v>
      </c>
      <c r="D48" s="36">
        <v>5</v>
      </c>
      <c r="E48" s="5">
        <v>2.5</v>
      </c>
      <c r="F48" s="24" t="s">
        <v>71</v>
      </c>
      <c r="G48" s="22" t="s">
        <v>72</v>
      </c>
      <c r="H48" s="30">
        <f t="shared" si="4"/>
        <v>60</v>
      </c>
      <c r="I48" s="30">
        <v>30</v>
      </c>
      <c r="J48" s="30">
        <v>30</v>
      </c>
      <c r="K48" s="5">
        <v>4</v>
      </c>
      <c r="L48" s="5">
        <v>0</v>
      </c>
      <c r="M48" s="5">
        <v>0</v>
      </c>
    </row>
    <row r="49" spans="1:13" x14ac:dyDescent="0.25">
      <c r="A49" s="5">
        <v>12</v>
      </c>
      <c r="B49" s="34" t="s">
        <v>89</v>
      </c>
      <c r="C49" s="35">
        <v>4</v>
      </c>
      <c r="D49" s="36">
        <v>4.5</v>
      </c>
      <c r="E49" s="5">
        <v>0</v>
      </c>
      <c r="F49" s="24" t="s">
        <v>71</v>
      </c>
      <c r="G49" s="22" t="s">
        <v>72</v>
      </c>
      <c r="H49" s="30">
        <f t="shared" si="4"/>
        <v>60</v>
      </c>
      <c r="I49" s="31">
        <v>30</v>
      </c>
      <c r="J49" s="31">
        <v>30</v>
      </c>
      <c r="K49" s="5">
        <v>4</v>
      </c>
      <c r="L49" s="5">
        <v>0</v>
      </c>
      <c r="M49" s="5">
        <v>0</v>
      </c>
    </row>
    <row r="50" spans="1:13" x14ac:dyDescent="0.25">
      <c r="A50" s="5">
        <v>13</v>
      </c>
      <c r="B50" s="34" t="s">
        <v>90</v>
      </c>
      <c r="C50" s="35">
        <v>4</v>
      </c>
      <c r="D50" s="36">
        <v>3</v>
      </c>
      <c r="E50" s="5">
        <v>2</v>
      </c>
      <c r="F50" s="24" t="s">
        <v>67</v>
      </c>
      <c r="G50" s="22" t="s">
        <v>72</v>
      </c>
      <c r="H50" s="30">
        <f t="shared" si="4"/>
        <v>45</v>
      </c>
      <c r="I50" s="31">
        <v>15</v>
      </c>
      <c r="J50" s="31">
        <v>30</v>
      </c>
      <c r="K50" s="5">
        <v>2</v>
      </c>
      <c r="L50" s="5">
        <v>0</v>
      </c>
      <c r="M50" s="5">
        <v>0</v>
      </c>
    </row>
    <row r="51" spans="1:13" x14ac:dyDescent="0.25">
      <c r="A51" s="5">
        <v>14</v>
      </c>
      <c r="B51" s="34" t="s">
        <v>91</v>
      </c>
      <c r="C51" s="35">
        <v>4</v>
      </c>
      <c r="D51" s="36">
        <v>4</v>
      </c>
      <c r="E51" s="5">
        <v>0</v>
      </c>
      <c r="F51" s="24" t="s">
        <v>67</v>
      </c>
      <c r="G51" s="22" t="s">
        <v>72</v>
      </c>
      <c r="H51" s="30">
        <f t="shared" si="4"/>
        <v>60</v>
      </c>
      <c r="I51" s="30">
        <v>30</v>
      </c>
      <c r="J51" s="30">
        <v>30</v>
      </c>
      <c r="K51" s="5">
        <v>2</v>
      </c>
      <c r="L51" s="5">
        <v>0</v>
      </c>
      <c r="M51" s="5">
        <v>0</v>
      </c>
    </row>
    <row r="52" spans="1:13" x14ac:dyDescent="0.25">
      <c r="A52" s="5">
        <v>15</v>
      </c>
      <c r="B52" s="34" t="s">
        <v>92</v>
      </c>
      <c r="C52" s="35">
        <v>4</v>
      </c>
      <c r="D52" s="36">
        <v>4.5</v>
      </c>
      <c r="E52" s="5">
        <v>0</v>
      </c>
      <c r="F52" s="24" t="s">
        <v>71</v>
      </c>
      <c r="G52" s="22" t="s">
        <v>72</v>
      </c>
      <c r="H52" s="30">
        <f t="shared" si="4"/>
        <v>60</v>
      </c>
      <c r="I52" s="30">
        <v>30</v>
      </c>
      <c r="J52" s="30">
        <v>30</v>
      </c>
      <c r="K52" s="5">
        <v>4</v>
      </c>
      <c r="L52" s="5">
        <v>0</v>
      </c>
      <c r="M52" s="5">
        <v>0</v>
      </c>
    </row>
    <row r="53" spans="1:13" x14ac:dyDescent="0.25">
      <c r="A53" s="5">
        <v>16</v>
      </c>
      <c r="B53" s="34" t="s">
        <v>93</v>
      </c>
      <c r="C53" s="35">
        <v>5</v>
      </c>
      <c r="D53" s="36">
        <v>6</v>
      </c>
      <c r="E53" s="5">
        <v>0</v>
      </c>
      <c r="F53" s="24" t="s">
        <v>71</v>
      </c>
      <c r="G53" s="37" t="s">
        <v>72</v>
      </c>
      <c r="H53" s="30">
        <f t="shared" si="4"/>
        <v>75</v>
      </c>
      <c r="I53" s="30">
        <v>30</v>
      </c>
      <c r="J53" s="30">
        <v>45</v>
      </c>
      <c r="K53" s="5">
        <v>4</v>
      </c>
      <c r="L53" s="5">
        <v>0</v>
      </c>
      <c r="M53" s="5">
        <v>0</v>
      </c>
    </row>
    <row r="54" spans="1:13" x14ac:dyDescent="0.25">
      <c r="A54" s="5">
        <v>17</v>
      </c>
      <c r="B54" s="34" t="s">
        <v>94</v>
      </c>
      <c r="C54" s="35">
        <v>5</v>
      </c>
      <c r="D54" s="36">
        <v>3.5</v>
      </c>
      <c r="E54" s="5">
        <v>3.5</v>
      </c>
      <c r="F54" s="24" t="s">
        <v>67</v>
      </c>
      <c r="G54" s="22" t="s">
        <v>72</v>
      </c>
      <c r="H54" s="30">
        <f t="shared" si="4"/>
        <v>45</v>
      </c>
      <c r="I54" s="31">
        <v>0</v>
      </c>
      <c r="J54" s="31">
        <v>45</v>
      </c>
      <c r="K54" s="5">
        <v>2</v>
      </c>
      <c r="L54" s="5">
        <v>0</v>
      </c>
      <c r="M54" s="5">
        <v>0</v>
      </c>
    </row>
    <row r="55" spans="1:13" x14ac:dyDescent="0.25">
      <c r="A55" s="5">
        <v>18</v>
      </c>
      <c r="B55" s="34" t="s">
        <v>95</v>
      </c>
      <c r="C55" s="35">
        <v>6</v>
      </c>
      <c r="D55" s="36">
        <v>5</v>
      </c>
      <c r="E55" s="5">
        <v>0</v>
      </c>
      <c r="F55" s="24" t="s">
        <v>71</v>
      </c>
      <c r="G55" s="22" t="s">
        <v>72</v>
      </c>
      <c r="H55" s="30">
        <f t="shared" si="4"/>
        <v>60</v>
      </c>
      <c r="I55" s="31">
        <v>30</v>
      </c>
      <c r="J55" s="31">
        <v>30</v>
      </c>
      <c r="K55" s="5">
        <v>4</v>
      </c>
      <c r="L55" s="5">
        <v>0</v>
      </c>
      <c r="M55" s="5">
        <v>0</v>
      </c>
    </row>
    <row r="56" spans="1:13" x14ac:dyDescent="0.25">
      <c r="A56" s="104" t="s">
        <v>17</v>
      </c>
      <c r="B56" s="105"/>
      <c r="C56" s="106"/>
      <c r="D56" s="5">
        <f>SUM(D38:D55)</f>
        <v>93</v>
      </c>
      <c r="E56" s="5" t="s">
        <v>75</v>
      </c>
      <c r="F56" s="5" t="s">
        <v>75</v>
      </c>
      <c r="G56" s="5" t="s">
        <v>75</v>
      </c>
      <c r="H56" s="32">
        <f>SUM(H38:H55)</f>
        <v>1200</v>
      </c>
      <c r="I56" s="32">
        <f t="shared" ref="I56:M56" si="5">SUM(I38:I55)</f>
        <v>555</v>
      </c>
      <c r="J56" s="32">
        <f t="shared" si="5"/>
        <v>645</v>
      </c>
      <c r="K56" s="32">
        <f t="shared" si="5"/>
        <v>60</v>
      </c>
      <c r="L56" s="32">
        <f t="shared" si="5"/>
        <v>0</v>
      </c>
      <c r="M56" s="32">
        <f t="shared" si="5"/>
        <v>0</v>
      </c>
    </row>
    <row r="57" spans="1:13" x14ac:dyDescent="0.25">
      <c r="A57" s="104" t="s">
        <v>18</v>
      </c>
      <c r="B57" s="105"/>
      <c r="C57" s="106"/>
      <c r="D57" s="5">
        <f>SUM(E38:E55)</f>
        <v>14.5</v>
      </c>
      <c r="E57" s="5" t="s">
        <v>75</v>
      </c>
      <c r="F57" s="5" t="s">
        <v>75</v>
      </c>
      <c r="G57" s="5" t="s">
        <v>75</v>
      </c>
      <c r="H57" s="5">
        <v>180</v>
      </c>
      <c r="I57" s="5">
        <v>0</v>
      </c>
      <c r="J57" s="5">
        <f>J43+J44+J48+J50+J54</f>
        <v>180</v>
      </c>
      <c r="K57" s="5">
        <v>0</v>
      </c>
      <c r="L57" s="5">
        <v>0</v>
      </c>
      <c r="M57" s="5">
        <v>0</v>
      </c>
    </row>
    <row r="58" spans="1:13" x14ac:dyDescent="0.25">
      <c r="A58" s="104" t="s">
        <v>19</v>
      </c>
      <c r="B58" s="105"/>
      <c r="C58" s="106"/>
      <c r="D58" s="5">
        <v>0</v>
      </c>
      <c r="E58" s="5" t="s">
        <v>75</v>
      </c>
      <c r="F58" s="5" t="s">
        <v>75</v>
      </c>
      <c r="G58" s="5" t="s">
        <v>75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</row>
    <row r="59" spans="1:13" x14ac:dyDescent="0.25">
      <c r="A59" s="90" t="s">
        <v>22</v>
      </c>
      <c r="B59" s="91"/>
      <c r="C59" s="91"/>
      <c r="D59" s="91"/>
      <c r="E59" s="91"/>
      <c r="F59" s="91"/>
      <c r="G59" s="91"/>
      <c r="H59" s="91"/>
      <c r="I59" s="107"/>
      <c r="J59" s="107"/>
      <c r="K59" s="107"/>
      <c r="L59" s="91"/>
      <c r="M59" s="92"/>
    </row>
    <row r="60" spans="1:13" x14ac:dyDescent="0.25">
      <c r="A60" s="5">
        <v>1</v>
      </c>
      <c r="B60" s="47" t="s">
        <v>119</v>
      </c>
      <c r="C60" s="48">
        <v>1</v>
      </c>
      <c r="D60" s="50">
        <v>3</v>
      </c>
      <c r="E60" s="5">
        <v>0</v>
      </c>
      <c r="F60" s="51" t="s">
        <v>67</v>
      </c>
      <c r="G60" s="5" t="s">
        <v>73</v>
      </c>
      <c r="H60" s="52">
        <f>I60+J60</f>
        <v>45</v>
      </c>
      <c r="I60" s="37">
        <v>30</v>
      </c>
      <c r="J60" s="37">
        <v>15</v>
      </c>
      <c r="K60" s="37">
        <v>2</v>
      </c>
      <c r="L60" s="5">
        <v>0</v>
      </c>
      <c r="M60" s="5">
        <v>0</v>
      </c>
    </row>
    <row r="61" spans="1:13" x14ac:dyDescent="0.25">
      <c r="A61" s="5">
        <v>2</v>
      </c>
      <c r="B61" s="47" t="s">
        <v>120</v>
      </c>
      <c r="C61" s="48">
        <v>1</v>
      </c>
      <c r="D61" s="50">
        <v>3</v>
      </c>
      <c r="E61" s="5">
        <v>0</v>
      </c>
      <c r="F61" s="51" t="s">
        <v>67</v>
      </c>
      <c r="G61" s="5" t="s">
        <v>73</v>
      </c>
      <c r="H61" s="52">
        <f t="shared" ref="H61:H74" si="6">I61+J61</f>
        <v>45</v>
      </c>
      <c r="I61" s="37">
        <v>30</v>
      </c>
      <c r="J61" s="37">
        <v>15</v>
      </c>
      <c r="K61" s="37">
        <v>2</v>
      </c>
      <c r="L61" s="5">
        <v>0</v>
      </c>
      <c r="M61" s="5">
        <v>0</v>
      </c>
    </row>
    <row r="62" spans="1:13" x14ac:dyDescent="0.25">
      <c r="A62" s="5">
        <v>3</v>
      </c>
      <c r="B62" s="47" t="s">
        <v>121</v>
      </c>
      <c r="C62" s="48">
        <v>2</v>
      </c>
      <c r="D62" s="50">
        <v>2</v>
      </c>
      <c r="E62" s="5">
        <v>0</v>
      </c>
      <c r="F62" s="51" t="s">
        <v>71</v>
      </c>
      <c r="G62" s="5" t="s">
        <v>73</v>
      </c>
      <c r="H62" s="52">
        <f t="shared" si="6"/>
        <v>45</v>
      </c>
      <c r="I62" s="37">
        <v>30</v>
      </c>
      <c r="J62" s="37">
        <v>15</v>
      </c>
      <c r="K62" s="37">
        <v>4</v>
      </c>
      <c r="L62" s="5">
        <v>0</v>
      </c>
      <c r="M62" s="5">
        <v>0</v>
      </c>
    </row>
    <row r="63" spans="1:13" x14ac:dyDescent="0.25">
      <c r="A63" s="5">
        <v>4</v>
      </c>
      <c r="B63" s="47" t="s">
        <v>122</v>
      </c>
      <c r="C63" s="48">
        <v>2</v>
      </c>
      <c r="D63" s="50">
        <v>2</v>
      </c>
      <c r="E63" s="5">
        <v>0</v>
      </c>
      <c r="F63" s="51" t="s">
        <v>67</v>
      </c>
      <c r="G63" s="5" t="s">
        <v>73</v>
      </c>
      <c r="H63" s="52">
        <f t="shared" si="6"/>
        <v>45</v>
      </c>
      <c r="I63" s="37">
        <v>30</v>
      </c>
      <c r="J63" s="37">
        <v>15</v>
      </c>
      <c r="K63" s="37">
        <v>2</v>
      </c>
      <c r="L63" s="5">
        <v>0</v>
      </c>
      <c r="M63" s="5">
        <v>0</v>
      </c>
    </row>
    <row r="64" spans="1:13" x14ac:dyDescent="0.25">
      <c r="A64" s="5">
        <v>5</v>
      </c>
      <c r="B64" s="47" t="s">
        <v>124</v>
      </c>
      <c r="C64" s="48">
        <v>3</v>
      </c>
      <c r="D64" s="50">
        <v>3</v>
      </c>
      <c r="E64" s="5">
        <v>0</v>
      </c>
      <c r="F64" s="51" t="s">
        <v>67</v>
      </c>
      <c r="G64" s="5" t="s">
        <v>73</v>
      </c>
      <c r="H64" s="52">
        <f t="shared" si="6"/>
        <v>45</v>
      </c>
      <c r="I64" s="37">
        <v>15</v>
      </c>
      <c r="J64" s="37">
        <v>30</v>
      </c>
      <c r="K64" s="37">
        <v>2</v>
      </c>
      <c r="L64" s="5">
        <v>0</v>
      </c>
      <c r="M64" s="5">
        <v>0</v>
      </c>
    </row>
    <row r="65" spans="1:13" x14ac:dyDescent="0.25">
      <c r="A65" s="5">
        <v>6</v>
      </c>
      <c r="B65" s="47" t="s">
        <v>165</v>
      </c>
      <c r="C65" s="68">
        <v>3</v>
      </c>
      <c r="D65" s="81">
        <v>2</v>
      </c>
      <c r="E65" s="69">
        <v>1</v>
      </c>
      <c r="F65" s="70" t="s">
        <v>67</v>
      </c>
      <c r="G65" s="69" t="s">
        <v>73</v>
      </c>
      <c r="H65" s="71">
        <f>I65+J65</f>
        <v>30</v>
      </c>
      <c r="I65" s="72">
        <v>15</v>
      </c>
      <c r="J65" s="72">
        <v>15</v>
      </c>
      <c r="K65" s="72">
        <v>2</v>
      </c>
      <c r="L65" s="69">
        <v>0</v>
      </c>
      <c r="M65" s="69">
        <v>0</v>
      </c>
    </row>
    <row r="66" spans="1:13" x14ac:dyDescent="0.25">
      <c r="A66" s="5" t="s">
        <v>161</v>
      </c>
      <c r="B66" s="67" t="s">
        <v>125</v>
      </c>
      <c r="C66" s="5"/>
      <c r="D66" s="5"/>
      <c r="E66" s="5"/>
      <c r="F66" s="37"/>
      <c r="G66" s="5"/>
      <c r="H66" s="5"/>
      <c r="I66" s="37"/>
      <c r="J66" s="37"/>
      <c r="K66" s="37"/>
      <c r="L66" s="5"/>
      <c r="M66" s="5"/>
    </row>
    <row r="67" spans="1:13" x14ac:dyDescent="0.25">
      <c r="A67" s="5" t="s">
        <v>162</v>
      </c>
      <c r="B67" s="78" t="s">
        <v>167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25">
      <c r="A68" s="5">
        <v>7</v>
      </c>
      <c r="B68" s="47" t="s">
        <v>126</v>
      </c>
      <c r="C68" s="73">
        <v>4</v>
      </c>
      <c r="D68" s="74">
        <v>6</v>
      </c>
      <c r="E68" s="32">
        <v>0</v>
      </c>
      <c r="F68" s="75" t="s">
        <v>71</v>
      </c>
      <c r="G68" s="32" t="s">
        <v>73</v>
      </c>
      <c r="H68" s="76">
        <f t="shared" si="6"/>
        <v>90</v>
      </c>
      <c r="I68" s="77">
        <v>45</v>
      </c>
      <c r="J68" s="77">
        <v>45</v>
      </c>
      <c r="K68" s="77">
        <v>4</v>
      </c>
      <c r="L68" s="32">
        <v>0</v>
      </c>
      <c r="M68" s="32">
        <v>0</v>
      </c>
    </row>
    <row r="69" spans="1:13" x14ac:dyDescent="0.25">
      <c r="A69" s="5">
        <v>8</v>
      </c>
      <c r="B69" s="47" t="s">
        <v>128</v>
      </c>
      <c r="C69" s="48">
        <v>5</v>
      </c>
      <c r="D69" s="50">
        <v>7.5</v>
      </c>
      <c r="E69" s="5">
        <v>0</v>
      </c>
      <c r="F69" s="51" t="s">
        <v>71</v>
      </c>
      <c r="G69" s="5" t="s">
        <v>73</v>
      </c>
      <c r="H69" s="52">
        <f t="shared" si="6"/>
        <v>90</v>
      </c>
      <c r="I69" s="37">
        <v>45</v>
      </c>
      <c r="J69" s="37">
        <v>45</v>
      </c>
      <c r="K69" s="37">
        <v>4</v>
      </c>
      <c r="L69" s="5">
        <v>0</v>
      </c>
      <c r="M69" s="5">
        <v>0</v>
      </c>
    </row>
    <row r="70" spans="1:13" x14ac:dyDescent="0.25">
      <c r="A70" s="5">
        <v>9</v>
      </c>
      <c r="B70" s="47" t="s">
        <v>129</v>
      </c>
      <c r="C70" s="48">
        <v>5</v>
      </c>
      <c r="D70" s="50">
        <v>5</v>
      </c>
      <c r="E70" s="5">
        <v>2.5</v>
      </c>
      <c r="F70" s="51" t="s">
        <v>71</v>
      </c>
      <c r="G70" s="5" t="s">
        <v>73</v>
      </c>
      <c r="H70" s="52">
        <f t="shared" si="6"/>
        <v>60</v>
      </c>
      <c r="I70" s="37">
        <v>30</v>
      </c>
      <c r="J70" s="37">
        <v>30</v>
      </c>
      <c r="K70" s="37">
        <v>4</v>
      </c>
      <c r="L70" s="5">
        <v>0</v>
      </c>
      <c r="M70" s="5">
        <v>0</v>
      </c>
    </row>
    <row r="71" spans="1:13" x14ac:dyDescent="0.25">
      <c r="A71" s="5">
        <v>10</v>
      </c>
      <c r="B71" s="34" t="s">
        <v>130</v>
      </c>
      <c r="C71" s="48">
        <v>6</v>
      </c>
      <c r="D71" s="50">
        <v>2.5</v>
      </c>
      <c r="E71" s="5">
        <v>0</v>
      </c>
      <c r="F71" s="51" t="s">
        <v>67</v>
      </c>
      <c r="G71" s="5" t="s">
        <v>73</v>
      </c>
      <c r="H71" s="52">
        <f t="shared" si="6"/>
        <v>30</v>
      </c>
      <c r="I71" s="37">
        <v>30</v>
      </c>
      <c r="J71" s="37">
        <v>0</v>
      </c>
      <c r="K71" s="37">
        <v>2</v>
      </c>
      <c r="L71" s="5">
        <v>0</v>
      </c>
      <c r="M71" s="5">
        <v>0</v>
      </c>
    </row>
    <row r="72" spans="1:13" x14ac:dyDescent="0.25">
      <c r="A72" s="5">
        <v>11</v>
      </c>
      <c r="B72" s="34" t="s">
        <v>168</v>
      </c>
      <c r="C72" s="48">
        <v>6</v>
      </c>
      <c r="D72" s="50">
        <v>2.5</v>
      </c>
      <c r="E72" s="5">
        <v>2.5</v>
      </c>
      <c r="F72" s="51" t="s">
        <v>67</v>
      </c>
      <c r="G72" s="5" t="s">
        <v>73</v>
      </c>
      <c r="H72" s="52">
        <f t="shared" si="6"/>
        <v>30</v>
      </c>
      <c r="I72" s="37">
        <v>0</v>
      </c>
      <c r="J72" s="37">
        <v>30</v>
      </c>
      <c r="K72" s="37">
        <v>2</v>
      </c>
      <c r="L72" s="5">
        <v>0</v>
      </c>
      <c r="M72" s="5">
        <v>0</v>
      </c>
    </row>
    <row r="73" spans="1:13" x14ac:dyDescent="0.25">
      <c r="A73" s="5">
        <v>12</v>
      </c>
      <c r="B73" s="34" t="s">
        <v>132</v>
      </c>
      <c r="C73" s="48">
        <v>6</v>
      </c>
      <c r="D73" s="50">
        <v>2.5</v>
      </c>
      <c r="E73" s="5">
        <v>2.5</v>
      </c>
      <c r="F73" s="51" t="s">
        <v>67</v>
      </c>
      <c r="G73" s="5" t="s">
        <v>73</v>
      </c>
      <c r="H73" s="52">
        <f t="shared" si="6"/>
        <v>30</v>
      </c>
      <c r="I73" s="37">
        <v>0</v>
      </c>
      <c r="J73" s="37">
        <v>30</v>
      </c>
      <c r="K73" s="37">
        <v>2</v>
      </c>
      <c r="L73" s="5">
        <v>0</v>
      </c>
      <c r="M73" s="5">
        <v>0</v>
      </c>
    </row>
    <row r="74" spans="1:13" x14ac:dyDescent="0.25">
      <c r="A74" s="5">
        <v>13</v>
      </c>
      <c r="B74" s="34" t="s">
        <v>133</v>
      </c>
      <c r="C74" s="48">
        <v>6</v>
      </c>
      <c r="D74" s="50">
        <v>2.5</v>
      </c>
      <c r="E74" s="5">
        <v>2.5</v>
      </c>
      <c r="F74" s="51" t="s">
        <v>67</v>
      </c>
      <c r="G74" s="5" t="s">
        <v>73</v>
      </c>
      <c r="H74" s="52">
        <f t="shared" si="6"/>
        <v>30</v>
      </c>
      <c r="I74" s="37">
        <v>0</v>
      </c>
      <c r="J74" s="37">
        <v>30</v>
      </c>
      <c r="K74" s="37">
        <v>2</v>
      </c>
      <c r="L74" s="5">
        <v>0</v>
      </c>
      <c r="M74" s="5">
        <v>0</v>
      </c>
    </row>
    <row r="75" spans="1:13" x14ac:dyDescent="0.25">
      <c r="A75" s="5">
        <v>14</v>
      </c>
      <c r="B75" s="34" t="s">
        <v>112</v>
      </c>
      <c r="C75" s="35">
        <v>5</v>
      </c>
      <c r="D75" s="36">
        <v>3</v>
      </c>
      <c r="E75" s="5">
        <v>0</v>
      </c>
      <c r="F75" s="5" t="s">
        <v>67</v>
      </c>
      <c r="G75" s="5" t="s">
        <v>73</v>
      </c>
      <c r="H75" s="37">
        <f t="shared" ref="H75:H78" si="7">I75+J75</f>
        <v>45</v>
      </c>
      <c r="I75" s="37">
        <v>45</v>
      </c>
      <c r="J75" s="37">
        <v>0</v>
      </c>
      <c r="K75" s="53">
        <v>2</v>
      </c>
      <c r="L75" s="45">
        <v>0</v>
      </c>
      <c r="M75" s="45">
        <v>0</v>
      </c>
    </row>
    <row r="76" spans="1:13" x14ac:dyDescent="0.25">
      <c r="A76" s="5">
        <v>15</v>
      </c>
      <c r="B76" s="34" t="s">
        <v>113</v>
      </c>
      <c r="C76" s="35">
        <v>5</v>
      </c>
      <c r="D76" s="36">
        <v>3</v>
      </c>
      <c r="E76" s="5">
        <v>1</v>
      </c>
      <c r="F76" s="5" t="s">
        <v>67</v>
      </c>
      <c r="G76" s="5" t="s">
        <v>73</v>
      </c>
      <c r="H76" s="37">
        <f t="shared" si="7"/>
        <v>45</v>
      </c>
      <c r="I76" s="37">
        <v>0</v>
      </c>
      <c r="J76" s="37">
        <v>45</v>
      </c>
      <c r="K76" s="53">
        <v>2</v>
      </c>
      <c r="L76" s="45">
        <v>0</v>
      </c>
      <c r="M76" s="45">
        <v>0</v>
      </c>
    </row>
    <row r="77" spans="1:13" x14ac:dyDescent="0.25">
      <c r="A77" s="5">
        <v>16</v>
      </c>
      <c r="B77" s="34" t="s">
        <v>114</v>
      </c>
      <c r="C77" s="35">
        <v>6</v>
      </c>
      <c r="D77" s="36">
        <v>2</v>
      </c>
      <c r="E77" s="5">
        <v>0</v>
      </c>
      <c r="F77" s="5" t="s">
        <v>67</v>
      </c>
      <c r="G77" s="5" t="s">
        <v>73</v>
      </c>
      <c r="H77" s="37">
        <f t="shared" si="7"/>
        <v>30</v>
      </c>
      <c r="I77" s="37">
        <v>30</v>
      </c>
      <c r="J77" s="37">
        <v>0</v>
      </c>
      <c r="K77" s="53">
        <v>2</v>
      </c>
      <c r="L77" s="45">
        <v>0</v>
      </c>
      <c r="M77" s="45">
        <v>0</v>
      </c>
    </row>
    <row r="78" spans="1:13" x14ac:dyDescent="0.25">
      <c r="A78" s="5">
        <v>17</v>
      </c>
      <c r="B78" s="34" t="s">
        <v>115</v>
      </c>
      <c r="C78" s="35">
        <v>6</v>
      </c>
      <c r="D78" s="54">
        <v>3</v>
      </c>
      <c r="E78" s="5">
        <v>1</v>
      </c>
      <c r="F78" s="5" t="s">
        <v>67</v>
      </c>
      <c r="G78" s="5" t="s">
        <v>73</v>
      </c>
      <c r="H78" s="37">
        <f t="shared" si="7"/>
        <v>45</v>
      </c>
      <c r="I78" s="37">
        <v>0</v>
      </c>
      <c r="J78" s="37">
        <v>45</v>
      </c>
      <c r="K78" s="53">
        <v>2</v>
      </c>
      <c r="L78" s="45">
        <v>0</v>
      </c>
      <c r="M78" s="45">
        <v>0</v>
      </c>
    </row>
    <row r="79" spans="1:13" x14ac:dyDescent="0.25">
      <c r="A79" s="104" t="s">
        <v>17</v>
      </c>
      <c r="B79" s="105"/>
      <c r="C79" s="106"/>
      <c r="D79" s="5">
        <f>SUM(D60:D78)</f>
        <v>54.5</v>
      </c>
      <c r="E79" s="5" t="s">
        <v>75</v>
      </c>
      <c r="F79" s="5" t="s">
        <v>75</v>
      </c>
      <c r="G79" s="5" t="s">
        <v>75</v>
      </c>
      <c r="H79" s="5">
        <f t="shared" ref="H79:M79" si="8">SUM(H60:H78)</f>
        <v>780</v>
      </c>
      <c r="I79" s="5">
        <f t="shared" si="8"/>
        <v>375</v>
      </c>
      <c r="J79" s="5">
        <f t="shared" si="8"/>
        <v>405</v>
      </c>
      <c r="K79" s="5">
        <f t="shared" si="8"/>
        <v>42</v>
      </c>
      <c r="L79" s="5">
        <f t="shared" si="8"/>
        <v>0</v>
      </c>
      <c r="M79" s="5">
        <f t="shared" si="8"/>
        <v>0</v>
      </c>
    </row>
    <row r="80" spans="1:13" x14ac:dyDescent="0.25">
      <c r="A80" s="104" t="s">
        <v>18</v>
      </c>
      <c r="B80" s="105"/>
      <c r="C80" s="106"/>
      <c r="D80" s="5">
        <f>SUM(E60:E78)</f>
        <v>13</v>
      </c>
      <c r="E80" s="5" t="s">
        <v>75</v>
      </c>
      <c r="F80" s="5" t="s">
        <v>75</v>
      </c>
      <c r="G80" s="5" t="s">
        <v>75</v>
      </c>
      <c r="H80" s="5">
        <f>I80+J80</f>
        <v>135</v>
      </c>
      <c r="I80" s="5">
        <v>0</v>
      </c>
      <c r="J80" s="5">
        <f>J65+J70+J72+J73+J76/3+J78/3</f>
        <v>135</v>
      </c>
      <c r="K80" s="5">
        <v>0</v>
      </c>
      <c r="L80" s="5">
        <v>0</v>
      </c>
      <c r="M80" s="5">
        <v>0</v>
      </c>
    </row>
    <row r="81" spans="1:16" x14ac:dyDescent="0.25">
      <c r="A81" s="104" t="s">
        <v>19</v>
      </c>
      <c r="B81" s="105"/>
      <c r="C81" s="106"/>
      <c r="D81" s="5">
        <f>D79</f>
        <v>54.5</v>
      </c>
      <c r="E81" s="5" t="s">
        <v>75</v>
      </c>
      <c r="F81" s="5" t="s">
        <v>75</v>
      </c>
      <c r="G81" s="5" t="s">
        <v>75</v>
      </c>
      <c r="H81" s="5">
        <f>H79</f>
        <v>780</v>
      </c>
      <c r="I81" s="5">
        <f t="shared" ref="I81:M81" si="9">I79</f>
        <v>375</v>
      </c>
      <c r="J81" s="5">
        <f t="shared" si="9"/>
        <v>405</v>
      </c>
      <c r="K81" s="5">
        <f t="shared" si="9"/>
        <v>42</v>
      </c>
      <c r="L81" s="5">
        <f t="shared" si="9"/>
        <v>0</v>
      </c>
      <c r="M81" s="5">
        <f t="shared" si="9"/>
        <v>0</v>
      </c>
    </row>
    <row r="82" spans="1:16" x14ac:dyDescent="0.25">
      <c r="A82" s="90" t="s">
        <v>23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2"/>
    </row>
    <row r="83" spans="1:16" x14ac:dyDescent="0.25">
      <c r="A83" s="5">
        <v>1</v>
      </c>
      <c r="B83" s="47" t="s">
        <v>123</v>
      </c>
      <c r="C83" s="48">
        <v>2</v>
      </c>
      <c r="D83" s="50">
        <v>1</v>
      </c>
      <c r="E83" s="5">
        <v>1</v>
      </c>
      <c r="F83" s="51" t="s">
        <v>67</v>
      </c>
      <c r="G83" s="5" t="s">
        <v>73</v>
      </c>
      <c r="H83" s="52">
        <v>30</v>
      </c>
      <c r="I83" s="37">
        <v>0</v>
      </c>
      <c r="J83" s="37">
        <v>30</v>
      </c>
      <c r="K83" s="37">
        <v>2</v>
      </c>
      <c r="L83" s="5">
        <v>0</v>
      </c>
      <c r="M83" s="5">
        <v>0</v>
      </c>
    </row>
    <row r="84" spans="1:16" ht="30" x14ac:dyDescent="0.25">
      <c r="A84" s="5">
        <v>2</v>
      </c>
      <c r="B84" s="49" t="s">
        <v>169</v>
      </c>
      <c r="C84" s="83">
        <v>4</v>
      </c>
      <c r="D84" s="84">
        <v>2</v>
      </c>
      <c r="E84" s="9">
        <v>2</v>
      </c>
      <c r="F84" s="85" t="s">
        <v>67</v>
      </c>
      <c r="G84" s="9" t="s">
        <v>73</v>
      </c>
      <c r="H84" s="86">
        <v>30</v>
      </c>
      <c r="I84" s="62">
        <v>0</v>
      </c>
      <c r="J84" s="62">
        <v>30</v>
      </c>
      <c r="K84" s="62">
        <v>2</v>
      </c>
      <c r="L84" s="9">
        <v>0</v>
      </c>
      <c r="M84" s="9">
        <v>0</v>
      </c>
    </row>
    <row r="85" spans="1:16" x14ac:dyDescent="0.25">
      <c r="A85" s="5">
        <v>3</v>
      </c>
      <c r="B85" s="6" t="s">
        <v>134</v>
      </c>
      <c r="C85" s="5">
        <v>4</v>
      </c>
      <c r="D85" s="46">
        <v>4</v>
      </c>
      <c r="E85" s="46" t="s">
        <v>75</v>
      </c>
      <c r="F85" s="46" t="s">
        <v>118</v>
      </c>
      <c r="G85" s="46" t="s">
        <v>73</v>
      </c>
      <c r="H85" s="46">
        <v>0</v>
      </c>
      <c r="I85" s="46">
        <v>0</v>
      </c>
      <c r="J85" s="46">
        <v>0</v>
      </c>
      <c r="K85" s="46">
        <v>0</v>
      </c>
      <c r="L85" s="46">
        <v>120</v>
      </c>
      <c r="M85" s="46">
        <v>0</v>
      </c>
    </row>
    <row r="86" spans="1:16" x14ac:dyDescent="0.25">
      <c r="A86" s="104" t="s">
        <v>17</v>
      </c>
      <c r="B86" s="105"/>
      <c r="C86" s="106"/>
      <c r="D86" s="46">
        <f>SUM(D83:D85)</f>
        <v>7</v>
      </c>
      <c r="E86" s="46" t="s">
        <v>75</v>
      </c>
      <c r="F86" s="46" t="s">
        <v>75</v>
      </c>
      <c r="G86" s="46" t="s">
        <v>75</v>
      </c>
      <c r="H86" s="46">
        <f>SUM(H83:H85)</f>
        <v>60</v>
      </c>
      <c r="I86" s="46">
        <f t="shared" ref="I86:M86" si="10">SUM(I83:I85)</f>
        <v>0</v>
      </c>
      <c r="J86" s="46">
        <f t="shared" si="10"/>
        <v>60</v>
      </c>
      <c r="K86" s="46">
        <f t="shared" si="10"/>
        <v>4</v>
      </c>
      <c r="L86" s="46">
        <f t="shared" si="10"/>
        <v>120</v>
      </c>
      <c r="M86" s="46">
        <f t="shared" si="10"/>
        <v>0</v>
      </c>
    </row>
    <row r="87" spans="1:16" x14ac:dyDescent="0.25">
      <c r="A87" s="104" t="s">
        <v>18</v>
      </c>
      <c r="B87" s="105"/>
      <c r="C87" s="106"/>
      <c r="D87" s="46">
        <v>7</v>
      </c>
      <c r="E87" s="46" t="s">
        <v>75</v>
      </c>
      <c r="F87" s="46" t="s">
        <v>75</v>
      </c>
      <c r="G87" s="46" t="s">
        <v>75</v>
      </c>
      <c r="H87" s="46">
        <v>60</v>
      </c>
      <c r="I87" s="46">
        <v>0</v>
      </c>
      <c r="J87" s="46">
        <v>60</v>
      </c>
      <c r="K87" s="46">
        <v>0</v>
      </c>
      <c r="L87" s="46">
        <v>120</v>
      </c>
      <c r="M87" s="46">
        <v>0</v>
      </c>
    </row>
    <row r="88" spans="1:16" x14ac:dyDescent="0.25">
      <c r="A88" s="104" t="s">
        <v>19</v>
      </c>
      <c r="B88" s="105"/>
      <c r="C88" s="106"/>
      <c r="D88" s="46">
        <v>7</v>
      </c>
      <c r="E88" s="46" t="s">
        <v>75</v>
      </c>
      <c r="F88" s="46" t="s">
        <v>75</v>
      </c>
      <c r="G88" s="46" t="s">
        <v>75</v>
      </c>
      <c r="H88" s="46">
        <v>60</v>
      </c>
      <c r="I88" s="46">
        <v>0</v>
      </c>
      <c r="J88" s="46">
        <v>60</v>
      </c>
      <c r="K88" s="46">
        <v>0</v>
      </c>
      <c r="L88" s="46">
        <v>120</v>
      </c>
      <c r="M88" s="46">
        <v>0</v>
      </c>
    </row>
    <row r="89" spans="1:16" x14ac:dyDescent="0.25">
      <c r="A89" s="90" t="s">
        <v>24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2"/>
    </row>
    <row r="90" spans="1:16" x14ac:dyDescent="0.25">
      <c r="A90" s="5">
        <v>1</v>
      </c>
      <c r="B90" s="6" t="s">
        <v>61</v>
      </c>
      <c r="C90" s="21">
        <v>1</v>
      </c>
      <c r="D90" s="22">
        <v>0.25</v>
      </c>
      <c r="E90" s="5">
        <v>0</v>
      </c>
      <c r="F90" s="23" t="s">
        <v>62</v>
      </c>
      <c r="G90" s="5" t="s">
        <v>72</v>
      </c>
      <c r="H90" s="5">
        <f>I90+J90</f>
        <v>2</v>
      </c>
      <c r="I90" s="30">
        <v>2</v>
      </c>
      <c r="J90" s="30">
        <v>0</v>
      </c>
      <c r="K90" s="5">
        <v>0</v>
      </c>
      <c r="L90" s="5">
        <v>0</v>
      </c>
      <c r="M90" s="5">
        <v>0</v>
      </c>
      <c r="N90" s="33"/>
      <c r="O90" s="33"/>
      <c r="P90" s="33"/>
    </row>
    <row r="91" spans="1:16" x14ac:dyDescent="0.25">
      <c r="A91" s="5">
        <v>2</v>
      </c>
      <c r="B91" s="6" t="s">
        <v>63</v>
      </c>
      <c r="C91" s="21">
        <v>1</v>
      </c>
      <c r="D91" s="22">
        <v>0.25</v>
      </c>
      <c r="E91" s="5">
        <v>0</v>
      </c>
      <c r="F91" s="23" t="s">
        <v>62</v>
      </c>
      <c r="G91" s="5" t="s">
        <v>72</v>
      </c>
      <c r="H91" s="5">
        <f>I91+J91</f>
        <v>2</v>
      </c>
      <c r="I91" s="30">
        <v>2</v>
      </c>
      <c r="J91" s="30">
        <v>0</v>
      </c>
      <c r="K91" s="5">
        <v>0</v>
      </c>
      <c r="L91" s="5">
        <v>0</v>
      </c>
      <c r="M91" s="5">
        <v>0</v>
      </c>
      <c r="N91" s="33"/>
      <c r="O91" s="33"/>
      <c r="P91" s="33"/>
    </row>
    <row r="92" spans="1:16" x14ac:dyDescent="0.25">
      <c r="A92" s="5">
        <v>3</v>
      </c>
      <c r="B92" s="6" t="s">
        <v>64</v>
      </c>
      <c r="C92" s="21">
        <v>1</v>
      </c>
      <c r="D92" s="22">
        <v>0.5</v>
      </c>
      <c r="E92" s="5">
        <v>0</v>
      </c>
      <c r="F92" s="23" t="s">
        <v>62</v>
      </c>
      <c r="G92" s="5" t="s">
        <v>72</v>
      </c>
      <c r="H92" s="5">
        <f>I92+J92</f>
        <v>4</v>
      </c>
      <c r="I92" s="30">
        <v>4</v>
      </c>
      <c r="J92" s="30">
        <v>0</v>
      </c>
      <c r="K92" s="5">
        <v>0</v>
      </c>
      <c r="L92" s="5">
        <v>0</v>
      </c>
      <c r="M92" s="5">
        <v>0</v>
      </c>
      <c r="N92" s="33"/>
      <c r="O92" s="33"/>
      <c r="P92" s="33"/>
    </row>
    <row r="93" spans="1:16" x14ac:dyDescent="0.25">
      <c r="A93" s="5">
        <v>4</v>
      </c>
      <c r="B93" s="6" t="s">
        <v>65</v>
      </c>
      <c r="C93" s="24">
        <v>1</v>
      </c>
      <c r="D93" s="22">
        <v>0.5</v>
      </c>
      <c r="E93" s="5">
        <v>0</v>
      </c>
      <c r="F93" s="23" t="s">
        <v>62</v>
      </c>
      <c r="G93" s="5" t="s">
        <v>72</v>
      </c>
      <c r="H93" s="5">
        <f>I93+J93</f>
        <v>4</v>
      </c>
      <c r="I93" s="30">
        <v>4</v>
      </c>
      <c r="J93" s="30">
        <v>0</v>
      </c>
      <c r="K93" s="5">
        <v>0</v>
      </c>
      <c r="L93" s="5">
        <v>0</v>
      </c>
      <c r="M93" s="5">
        <v>0</v>
      </c>
      <c r="N93" s="33"/>
      <c r="O93" s="33"/>
      <c r="P93" s="33"/>
    </row>
    <row r="94" spans="1:16" x14ac:dyDescent="0.25">
      <c r="A94" s="5">
        <v>5</v>
      </c>
      <c r="B94" s="89" t="s">
        <v>117</v>
      </c>
      <c r="C94" s="5">
        <v>6</v>
      </c>
      <c r="D94" s="5">
        <v>10</v>
      </c>
      <c r="E94" s="5" t="s">
        <v>75</v>
      </c>
      <c r="F94" s="5" t="s">
        <v>118</v>
      </c>
      <c r="G94" s="5" t="s">
        <v>75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250</v>
      </c>
    </row>
    <row r="95" spans="1:16" x14ac:dyDescent="0.25">
      <c r="A95" s="109" t="s">
        <v>17</v>
      </c>
      <c r="B95" s="110"/>
      <c r="C95" s="111"/>
      <c r="D95" s="5">
        <f>SUM(D90:D94)</f>
        <v>11.5</v>
      </c>
      <c r="E95" s="5" t="s">
        <v>75</v>
      </c>
      <c r="F95" s="5" t="s">
        <v>75</v>
      </c>
      <c r="G95" s="5" t="s">
        <v>75</v>
      </c>
      <c r="H95" s="5">
        <f>SUM(H90:H94)</f>
        <v>12</v>
      </c>
      <c r="I95" s="5">
        <f t="shared" ref="I95:M95" si="11">SUM(I90:I94)</f>
        <v>12</v>
      </c>
      <c r="J95" s="5">
        <f t="shared" si="11"/>
        <v>0</v>
      </c>
      <c r="K95" s="5">
        <f t="shared" si="11"/>
        <v>0</v>
      </c>
      <c r="L95" s="5">
        <f t="shared" si="11"/>
        <v>0</v>
      </c>
      <c r="M95" s="5">
        <f t="shared" si="11"/>
        <v>250</v>
      </c>
    </row>
    <row r="96" spans="1:16" x14ac:dyDescent="0.25">
      <c r="A96" s="104" t="s">
        <v>18</v>
      </c>
      <c r="B96" s="105"/>
      <c r="C96" s="106"/>
      <c r="D96" s="5" t="s">
        <v>75</v>
      </c>
      <c r="E96" s="5" t="s">
        <v>75</v>
      </c>
      <c r="F96" s="5" t="s">
        <v>75</v>
      </c>
      <c r="G96" s="5" t="s">
        <v>75</v>
      </c>
      <c r="H96" s="5" t="s">
        <v>75</v>
      </c>
      <c r="I96" s="5" t="s">
        <v>75</v>
      </c>
      <c r="J96" s="5" t="s">
        <v>75</v>
      </c>
      <c r="K96" s="5" t="s">
        <v>75</v>
      </c>
      <c r="L96" s="5" t="s">
        <v>75</v>
      </c>
      <c r="M96" s="5" t="s">
        <v>75</v>
      </c>
    </row>
    <row r="97" spans="1:13" x14ac:dyDescent="0.25">
      <c r="A97" s="104" t="s">
        <v>19</v>
      </c>
      <c r="B97" s="105"/>
      <c r="C97" s="106"/>
      <c r="D97" s="5">
        <v>10</v>
      </c>
      <c r="E97" s="5" t="s">
        <v>75</v>
      </c>
      <c r="F97" s="5" t="s">
        <v>75</v>
      </c>
      <c r="G97" s="5" t="s">
        <v>75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250</v>
      </c>
    </row>
    <row r="98" spans="1:13" x14ac:dyDescent="0.25">
      <c r="A98" s="7"/>
      <c r="B98" s="7"/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1:13" x14ac:dyDescent="0.25">
      <c r="A99" t="s">
        <v>170</v>
      </c>
    </row>
    <row r="100" spans="1:13" x14ac:dyDescent="0.25">
      <c r="C100" s="82" t="s">
        <v>171</v>
      </c>
      <c r="D100" s="82" t="s">
        <v>172</v>
      </c>
    </row>
    <row r="101" spans="1:13" x14ac:dyDescent="0.25">
      <c r="B101" s="87" t="s">
        <v>77</v>
      </c>
      <c r="C101" s="80">
        <v>1</v>
      </c>
      <c r="D101" s="5">
        <v>1</v>
      </c>
    </row>
    <row r="102" spans="1:13" x14ac:dyDescent="0.25">
      <c r="B102" s="87" t="s">
        <v>119</v>
      </c>
      <c r="C102" s="80">
        <v>1</v>
      </c>
      <c r="D102" s="5">
        <v>3</v>
      </c>
    </row>
    <row r="103" spans="1:13" x14ac:dyDescent="0.25">
      <c r="B103" s="87" t="s">
        <v>120</v>
      </c>
      <c r="C103" s="80">
        <v>1</v>
      </c>
      <c r="D103" s="5">
        <v>3</v>
      </c>
    </row>
    <row r="104" spans="1:13" x14ac:dyDescent="0.25">
      <c r="B104" s="87" t="s">
        <v>121</v>
      </c>
      <c r="C104" s="80">
        <v>2</v>
      </c>
      <c r="D104" s="5">
        <v>2</v>
      </c>
    </row>
    <row r="105" spans="1:13" x14ac:dyDescent="0.25">
      <c r="B105" s="87" t="s">
        <v>122</v>
      </c>
      <c r="C105" s="80">
        <v>2</v>
      </c>
      <c r="D105" s="5">
        <v>2</v>
      </c>
    </row>
    <row r="106" spans="1:13" x14ac:dyDescent="0.25">
      <c r="B106" s="67" t="s">
        <v>124</v>
      </c>
      <c r="C106" s="80">
        <v>3</v>
      </c>
      <c r="D106" s="5">
        <v>3</v>
      </c>
    </row>
    <row r="107" spans="1:13" x14ac:dyDescent="0.25">
      <c r="B107" s="88" t="s">
        <v>130</v>
      </c>
      <c r="C107" s="80">
        <v>6</v>
      </c>
      <c r="D107" s="5">
        <v>2.5</v>
      </c>
    </row>
    <row r="108" spans="1:13" x14ac:dyDescent="0.25">
      <c r="B108" s="44" t="s">
        <v>133</v>
      </c>
      <c r="C108" s="80">
        <v>6</v>
      </c>
      <c r="D108" s="5">
        <v>2.5</v>
      </c>
    </row>
    <row r="109" spans="1:13" x14ac:dyDescent="0.25">
      <c r="B109" s="47" t="s">
        <v>123</v>
      </c>
      <c r="C109" s="50">
        <v>2</v>
      </c>
      <c r="D109" s="5">
        <v>1</v>
      </c>
    </row>
  </sheetData>
  <mergeCells count="40">
    <mergeCell ref="A97:C97"/>
    <mergeCell ref="A59:M59"/>
    <mergeCell ref="A79:C79"/>
    <mergeCell ref="A80:C80"/>
    <mergeCell ref="A81:C81"/>
    <mergeCell ref="A82:M82"/>
    <mergeCell ref="A86:C86"/>
    <mergeCell ref="A87:C87"/>
    <mergeCell ref="A88:C88"/>
    <mergeCell ref="A89:M89"/>
    <mergeCell ref="A95:C95"/>
    <mergeCell ref="A96:C96"/>
    <mergeCell ref="A58:C58"/>
    <mergeCell ref="A20:M20"/>
    <mergeCell ref="A28:C28"/>
    <mergeCell ref="A29:C29"/>
    <mergeCell ref="A30:C30"/>
    <mergeCell ref="A31:M31"/>
    <mergeCell ref="A34:C34"/>
    <mergeCell ref="A35:C35"/>
    <mergeCell ref="A36:C36"/>
    <mergeCell ref="A37:M37"/>
    <mergeCell ref="A56:C56"/>
    <mergeCell ref="A57:C57"/>
    <mergeCell ref="A19:M19"/>
    <mergeCell ref="A1:M1"/>
    <mergeCell ref="A2:M2"/>
    <mergeCell ref="A5:M5"/>
    <mergeCell ref="A6:M6"/>
    <mergeCell ref="A7:M7"/>
    <mergeCell ref="A17:A18"/>
    <mergeCell ref="B17:B18"/>
    <mergeCell ref="C17:C18"/>
    <mergeCell ref="D17:D18"/>
    <mergeCell ref="E17:E18"/>
    <mergeCell ref="F17:F18"/>
    <mergeCell ref="G17:G18"/>
    <mergeCell ref="H17:K17"/>
    <mergeCell ref="L17:L18"/>
    <mergeCell ref="M17:M18"/>
  </mergeCells>
  <pageMargins left="0.70866141732283472" right="0.70866141732283472" top="0.74803149606299213" bottom="0.74803149606299213" header="0.31496062992125984" footer="0.31496062992125984"/>
  <pageSetup paperSize="9" scale="8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565BB-4176-4DAD-B7A7-18BE7A094096}">
  <sheetPr>
    <pageSetUpPr fitToPage="1"/>
  </sheetPr>
  <dimension ref="A2:J52"/>
  <sheetViews>
    <sheetView topLeftCell="A37" workbookViewId="0">
      <selection activeCell="A7" sqref="A7:J7"/>
    </sheetView>
  </sheetViews>
  <sheetFormatPr defaultRowHeight="15" x14ac:dyDescent="0.25"/>
  <cols>
    <col min="2" max="2" width="53.85546875" customWidth="1"/>
  </cols>
  <sheetData>
    <row r="2" spans="1:10" x14ac:dyDescent="0.25">
      <c r="A2" s="4" t="s">
        <v>51</v>
      </c>
    </row>
    <row r="3" spans="1:10" ht="63" customHeight="1" x14ac:dyDescent="0.25">
      <c r="A3" s="112" t="s">
        <v>1</v>
      </c>
      <c r="B3" s="112" t="s">
        <v>2</v>
      </c>
      <c r="C3" s="114" t="s">
        <v>4</v>
      </c>
      <c r="D3" s="116" t="s">
        <v>5</v>
      </c>
      <c r="E3" s="120" t="s">
        <v>8</v>
      </c>
      <c r="F3" s="121"/>
      <c r="G3" s="121"/>
      <c r="H3" s="122"/>
      <c r="I3" s="114" t="s">
        <v>13</v>
      </c>
      <c r="J3" s="114" t="s">
        <v>14</v>
      </c>
    </row>
    <row r="4" spans="1:10" ht="93.75" customHeight="1" x14ac:dyDescent="0.25">
      <c r="A4" s="113"/>
      <c r="B4" s="113"/>
      <c r="C4" s="115"/>
      <c r="D4" s="117"/>
      <c r="E4" s="17" t="s">
        <v>9</v>
      </c>
      <c r="F4" s="18" t="s">
        <v>10</v>
      </c>
      <c r="G4" s="18" t="s">
        <v>11</v>
      </c>
      <c r="H4" s="19" t="s">
        <v>12</v>
      </c>
      <c r="I4" s="115"/>
      <c r="J4" s="115"/>
    </row>
    <row r="5" spans="1:10" x14ac:dyDescent="0.25">
      <c r="A5" s="118" t="s">
        <v>27</v>
      </c>
      <c r="B5" s="119"/>
      <c r="C5" s="5">
        <f>C8+C12+C16+C20+C24+C28</f>
        <v>180</v>
      </c>
      <c r="D5" s="5">
        <f>C9+C13+C17+C21+C25</f>
        <v>36.5</v>
      </c>
      <c r="E5" s="5">
        <f>E8+E12+E16+E20+E24+E28</f>
        <v>2322</v>
      </c>
      <c r="F5" s="5">
        <f t="shared" ref="F5:H5" si="0">F8+F12+F16+F20+F24+F28</f>
        <v>957</v>
      </c>
      <c r="G5" s="5">
        <f t="shared" si="0"/>
        <v>1365</v>
      </c>
      <c r="H5" s="5">
        <f t="shared" si="0"/>
        <v>117</v>
      </c>
      <c r="I5" s="5">
        <f>I24</f>
        <v>120</v>
      </c>
      <c r="J5" s="5">
        <f>J28</f>
        <v>250</v>
      </c>
    </row>
    <row r="6" spans="1:10" x14ac:dyDescent="0.25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2"/>
    </row>
    <row r="7" spans="1:10" x14ac:dyDescent="0.25">
      <c r="A7" s="90" t="s">
        <v>16</v>
      </c>
      <c r="B7" s="91"/>
      <c r="C7" s="91"/>
      <c r="D7" s="91"/>
      <c r="E7" s="91"/>
      <c r="F7" s="91"/>
      <c r="G7" s="91"/>
      <c r="H7" s="91"/>
      <c r="I7" s="91"/>
      <c r="J7" s="92"/>
    </row>
    <row r="8" spans="1:10" x14ac:dyDescent="0.25">
      <c r="A8" s="104" t="s">
        <v>17</v>
      </c>
      <c r="B8" s="105"/>
      <c r="C8" s="5">
        <f>'Plan studiów NM_caly'!D28</f>
        <v>10</v>
      </c>
      <c r="D8" s="5" t="str">
        <f>'Plan studiów NM_caly'!E28</f>
        <v>x</v>
      </c>
      <c r="E8" s="5">
        <f>'Plan studiów NM_caly'!H28</f>
        <v>210</v>
      </c>
      <c r="F8" s="5">
        <f>'Plan studiów NM_caly'!I28</f>
        <v>0</v>
      </c>
      <c r="G8" s="5">
        <f>'Plan studiów NM_caly'!J28</f>
        <v>210</v>
      </c>
      <c r="H8" s="5">
        <f>'Plan studiów NM_caly'!K28</f>
        <v>7</v>
      </c>
      <c r="I8" s="5">
        <f>'Plan studiów NM_caly'!L28</f>
        <v>0</v>
      </c>
      <c r="J8" s="5">
        <f>'Plan studiów NM_caly'!M28</f>
        <v>0</v>
      </c>
    </row>
    <row r="9" spans="1:10" x14ac:dyDescent="0.25">
      <c r="A9" s="104" t="s">
        <v>18</v>
      </c>
      <c r="B9" s="105"/>
      <c r="C9" s="5">
        <f>'Plan studiów NM_caly'!D29</f>
        <v>0</v>
      </c>
      <c r="D9" s="5" t="str">
        <f>'Plan studiów NM_caly'!E29</f>
        <v>x</v>
      </c>
      <c r="E9" s="5">
        <f>'Plan studiów NM_caly'!H29</f>
        <v>0</v>
      </c>
      <c r="F9" s="5">
        <f>'Plan studiów NM_caly'!I29</f>
        <v>0</v>
      </c>
      <c r="G9" s="5">
        <f>'Plan studiów NM_caly'!J29</f>
        <v>0</v>
      </c>
      <c r="H9" s="5">
        <f>'Plan studiów NM_caly'!K29</f>
        <v>0</v>
      </c>
      <c r="I9" s="5">
        <f>'Plan studiów NM_caly'!L29</f>
        <v>0</v>
      </c>
      <c r="J9" s="5">
        <f>'Plan studiów NM_caly'!M29</f>
        <v>0</v>
      </c>
    </row>
    <row r="10" spans="1:10" x14ac:dyDescent="0.25">
      <c r="A10" s="104" t="s">
        <v>19</v>
      </c>
      <c r="B10" s="105"/>
      <c r="C10" s="5">
        <f>'Plan studiów NM_caly'!D30</f>
        <v>8</v>
      </c>
      <c r="D10" s="5" t="str">
        <f>'Plan studiów NM_caly'!E30</f>
        <v>x</v>
      </c>
      <c r="E10" s="5">
        <f>'Plan studiów NM_caly'!H30</f>
        <v>180</v>
      </c>
      <c r="F10" s="5">
        <f>'Plan studiów NM_caly'!I30</f>
        <v>0</v>
      </c>
      <c r="G10" s="5">
        <f>'Plan studiów NM_caly'!J30</f>
        <v>180</v>
      </c>
      <c r="H10" s="5">
        <v>0</v>
      </c>
      <c r="I10" s="5">
        <f>'Plan studiów NM_caly'!L30</f>
        <v>0</v>
      </c>
      <c r="J10" s="5">
        <f>'Plan studiów NM_caly'!M30</f>
        <v>0</v>
      </c>
    </row>
    <row r="11" spans="1:10" x14ac:dyDescent="0.25">
      <c r="A11" s="90" t="s">
        <v>20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104" t="s">
        <v>17</v>
      </c>
      <c r="B12" s="105"/>
      <c r="C12" s="5">
        <f>'Plan studiów NM_caly'!D34</f>
        <v>4</v>
      </c>
      <c r="D12" s="5" t="str">
        <f>'Plan studiów NM_caly'!E34</f>
        <v>x</v>
      </c>
      <c r="E12" s="5">
        <f>'Plan studiów NM_caly'!H34</f>
        <v>60</v>
      </c>
      <c r="F12" s="5">
        <f>'Plan studiów NM_caly'!I34</f>
        <v>15</v>
      </c>
      <c r="G12" s="5">
        <f>'Plan studiów NM_caly'!J34</f>
        <v>45</v>
      </c>
      <c r="H12" s="5">
        <f>'Plan studiów NM_caly'!K34</f>
        <v>4</v>
      </c>
      <c r="I12" s="5">
        <f>'Plan studiów NM_caly'!L34</f>
        <v>0</v>
      </c>
      <c r="J12" s="5">
        <f>'Plan studiów NM_caly'!M34</f>
        <v>0</v>
      </c>
    </row>
    <row r="13" spans="1:10" x14ac:dyDescent="0.25">
      <c r="A13" s="104" t="s">
        <v>18</v>
      </c>
      <c r="B13" s="105"/>
      <c r="C13" s="5">
        <f>'Plan studiów NM_caly'!D35</f>
        <v>2</v>
      </c>
      <c r="D13" s="5" t="str">
        <f>'Plan studiów NM_caly'!E35</f>
        <v>x</v>
      </c>
      <c r="E13" s="5">
        <f>'Plan studiów NM_caly'!H35</f>
        <v>0</v>
      </c>
      <c r="F13" s="5">
        <f>'Plan studiów NM_caly'!I35</f>
        <v>0</v>
      </c>
      <c r="G13" s="5">
        <f>'Plan studiów NM_caly'!J35</f>
        <v>30</v>
      </c>
      <c r="H13" s="5">
        <f>'Plan studiów NM_caly'!K35</f>
        <v>0</v>
      </c>
      <c r="I13" s="5">
        <f>'Plan studiów NM_caly'!L35</f>
        <v>0</v>
      </c>
      <c r="J13" s="5">
        <f>'Plan studiów NM_caly'!M35</f>
        <v>0</v>
      </c>
    </row>
    <row r="14" spans="1:10" x14ac:dyDescent="0.25">
      <c r="A14" s="104" t="s">
        <v>19</v>
      </c>
      <c r="B14" s="105"/>
      <c r="C14" s="5">
        <f>'Plan studiów NM_caly'!D36</f>
        <v>0</v>
      </c>
      <c r="D14" s="5" t="str">
        <f>'Plan studiów NM_caly'!E36</f>
        <v>x</v>
      </c>
      <c r="E14" s="5">
        <f>'Plan studiów NM_caly'!H36</f>
        <v>0</v>
      </c>
      <c r="F14" s="5">
        <f>'Plan studiów NM_caly'!I36</f>
        <v>0</v>
      </c>
      <c r="G14" s="5">
        <f>'Plan studiów NM_caly'!J36</f>
        <v>0</v>
      </c>
      <c r="H14" s="5">
        <f>'Plan studiów NM_caly'!K36</f>
        <v>0</v>
      </c>
      <c r="I14" s="5">
        <f>'Plan studiów NM_caly'!L36</f>
        <v>0</v>
      </c>
      <c r="J14" s="5">
        <f>'Plan studiów NM_caly'!M36</f>
        <v>0</v>
      </c>
    </row>
    <row r="15" spans="1:10" x14ac:dyDescent="0.25">
      <c r="A15" s="90" t="s">
        <v>21</v>
      </c>
      <c r="B15" s="91"/>
      <c r="C15" s="91"/>
      <c r="D15" s="91"/>
      <c r="E15" s="91"/>
      <c r="F15" s="91"/>
      <c r="G15" s="91"/>
      <c r="H15" s="91"/>
      <c r="I15" s="91"/>
      <c r="J15" s="92"/>
    </row>
    <row r="16" spans="1:10" x14ac:dyDescent="0.25">
      <c r="A16" s="104" t="s">
        <v>17</v>
      </c>
      <c r="B16" s="105"/>
      <c r="C16" s="5">
        <f>'Plan studiów NM_caly'!D56</f>
        <v>93</v>
      </c>
      <c r="D16" s="5" t="str">
        <f>'Plan studiów NM_caly'!E56</f>
        <v>x</v>
      </c>
      <c r="E16" s="5">
        <f>'Plan studiów NM_caly'!H56</f>
        <v>1200</v>
      </c>
      <c r="F16" s="5">
        <f>'Plan studiów NM_caly'!I56</f>
        <v>555</v>
      </c>
      <c r="G16" s="5">
        <f>'Plan studiów NM_caly'!J56</f>
        <v>645</v>
      </c>
      <c r="H16" s="5">
        <f>'Plan studiów NM_caly'!K56</f>
        <v>60</v>
      </c>
      <c r="I16" s="5">
        <f>'Plan studiów NM_caly'!L56</f>
        <v>0</v>
      </c>
      <c r="J16" s="5">
        <f>'Plan studiów NM_caly'!M56</f>
        <v>0</v>
      </c>
    </row>
    <row r="17" spans="1:10" x14ac:dyDescent="0.25">
      <c r="A17" s="104" t="s">
        <v>18</v>
      </c>
      <c r="B17" s="105"/>
      <c r="C17" s="5">
        <f>'Plan studiów NM_caly'!D57</f>
        <v>14.5</v>
      </c>
      <c r="D17" s="5" t="str">
        <f>'Plan studiów NM_caly'!E57</f>
        <v>x</v>
      </c>
      <c r="E17" s="5">
        <f>'Plan studiów NM_caly'!H57</f>
        <v>180</v>
      </c>
      <c r="F17" s="5">
        <f>'Plan studiów NM_caly'!I57</f>
        <v>0</v>
      </c>
      <c r="G17" s="5">
        <f>'Plan studiów NM_caly'!J57</f>
        <v>180</v>
      </c>
      <c r="H17" s="5">
        <f>'Plan studiów NM_caly'!K57</f>
        <v>0</v>
      </c>
      <c r="I17" s="5">
        <f>'Plan studiów NM_caly'!L57</f>
        <v>0</v>
      </c>
      <c r="J17" s="5">
        <f>'Plan studiów NM_caly'!M57</f>
        <v>0</v>
      </c>
    </row>
    <row r="18" spans="1:10" x14ac:dyDescent="0.25">
      <c r="A18" s="104" t="s">
        <v>19</v>
      </c>
      <c r="B18" s="105"/>
      <c r="C18" s="5">
        <f>'Plan studiów NM_caly'!D58</f>
        <v>0</v>
      </c>
      <c r="D18" s="5" t="str">
        <f>'Plan studiów NM_caly'!E58</f>
        <v>x</v>
      </c>
      <c r="E18" s="5">
        <f>'Plan studiów NM_caly'!H58</f>
        <v>0</v>
      </c>
      <c r="F18" s="5">
        <f>'Plan studiów NM_caly'!I58</f>
        <v>0</v>
      </c>
      <c r="G18" s="5">
        <f>'Plan studiów NM_caly'!J58</f>
        <v>0</v>
      </c>
      <c r="H18" s="5">
        <f>'Plan studiów NM_caly'!K58</f>
        <v>0</v>
      </c>
      <c r="I18" s="5">
        <f>'Plan studiów NM_caly'!L58</f>
        <v>0</v>
      </c>
      <c r="J18" s="5">
        <f>'Plan studiów NM_caly'!M58</f>
        <v>0</v>
      </c>
    </row>
    <row r="19" spans="1:10" x14ac:dyDescent="0.25">
      <c r="A19" s="90" t="s">
        <v>22</v>
      </c>
      <c r="B19" s="91"/>
      <c r="C19" s="91"/>
      <c r="D19" s="91"/>
      <c r="E19" s="91"/>
      <c r="F19" s="91"/>
      <c r="G19" s="91"/>
      <c r="H19" s="91"/>
      <c r="I19" s="91"/>
      <c r="J19" s="92"/>
    </row>
    <row r="20" spans="1:10" x14ac:dyDescent="0.25">
      <c r="A20" s="104" t="s">
        <v>17</v>
      </c>
      <c r="B20" s="105"/>
      <c r="C20" s="5">
        <f>'Plan studiów NM_caly'!D79</f>
        <v>54.5</v>
      </c>
      <c r="D20" s="5" t="str">
        <f>'Plan studiów NM_caly'!E79</f>
        <v>x</v>
      </c>
      <c r="E20" s="5">
        <f>'Plan studiów NM_caly'!H79</f>
        <v>780</v>
      </c>
      <c r="F20" s="5">
        <f>'Plan studiów NM_caly'!I79</f>
        <v>375</v>
      </c>
      <c r="G20" s="5">
        <f>'Plan studiów NM_caly'!J79</f>
        <v>405</v>
      </c>
      <c r="H20" s="5">
        <f>'Plan studiów NM_caly'!K79</f>
        <v>42</v>
      </c>
      <c r="I20" s="5">
        <f>'Plan studiów NM_caly'!L79</f>
        <v>0</v>
      </c>
      <c r="J20" s="5">
        <f>'Plan studiów NM_caly'!M79</f>
        <v>0</v>
      </c>
    </row>
    <row r="21" spans="1:10" x14ac:dyDescent="0.25">
      <c r="A21" s="104" t="s">
        <v>18</v>
      </c>
      <c r="B21" s="105"/>
      <c r="C21" s="5">
        <f>'Plan studiów NM_caly'!D80</f>
        <v>13</v>
      </c>
      <c r="D21" s="5" t="str">
        <f>'Plan studiów NM_caly'!E80</f>
        <v>x</v>
      </c>
      <c r="E21" s="5">
        <f>'Plan studiów NM_caly'!H80</f>
        <v>135</v>
      </c>
      <c r="F21" s="5">
        <f>'Plan studiów NM_caly'!I80</f>
        <v>0</v>
      </c>
      <c r="G21" s="5">
        <f>'Plan studiów NM_caly'!J80</f>
        <v>135</v>
      </c>
      <c r="H21" s="5">
        <f>'Plan studiów NM_caly'!K80</f>
        <v>0</v>
      </c>
      <c r="I21" s="5">
        <f>'Plan studiów NM_caly'!L80</f>
        <v>0</v>
      </c>
      <c r="J21" s="5">
        <f>'Plan studiów NM_caly'!M80</f>
        <v>0</v>
      </c>
    </row>
    <row r="22" spans="1:10" x14ac:dyDescent="0.25">
      <c r="A22" s="104" t="s">
        <v>19</v>
      </c>
      <c r="B22" s="105"/>
      <c r="C22" s="5">
        <f>'Plan studiów NM_caly'!D81</f>
        <v>54.5</v>
      </c>
      <c r="D22" s="5" t="str">
        <f>'Plan studiów NM_caly'!E81</f>
        <v>x</v>
      </c>
      <c r="E22" s="5">
        <f>'Plan studiów NM_caly'!H81</f>
        <v>780</v>
      </c>
      <c r="F22" s="5">
        <f>'Plan studiów NM_caly'!I81</f>
        <v>375</v>
      </c>
      <c r="G22" s="5">
        <f>'Plan studiów NM_caly'!J81</f>
        <v>405</v>
      </c>
      <c r="H22" s="5">
        <v>0</v>
      </c>
      <c r="I22" s="5">
        <f>'Plan studiów NM_caly'!L81</f>
        <v>0</v>
      </c>
      <c r="J22" s="5">
        <f>'Plan studiów NM_caly'!M81</f>
        <v>0</v>
      </c>
    </row>
    <row r="23" spans="1:10" x14ac:dyDescent="0.25">
      <c r="A23" s="90" t="s">
        <v>23</v>
      </c>
      <c r="B23" s="91"/>
      <c r="C23" s="91"/>
      <c r="D23" s="91"/>
      <c r="E23" s="91"/>
      <c r="F23" s="91"/>
      <c r="G23" s="91"/>
      <c r="H23" s="91"/>
      <c r="I23" s="91"/>
      <c r="J23" s="92"/>
    </row>
    <row r="24" spans="1:10" x14ac:dyDescent="0.25">
      <c r="A24" s="104" t="s">
        <v>17</v>
      </c>
      <c r="B24" s="105"/>
      <c r="C24" s="5">
        <f>'Plan studiów NM_caly'!D86</f>
        <v>7</v>
      </c>
      <c r="D24" s="5" t="str">
        <f>'Plan studiów NM_caly'!E85</f>
        <v>x</v>
      </c>
      <c r="E24" s="5">
        <f>'Plan studiów NM_caly'!H86</f>
        <v>60</v>
      </c>
      <c r="F24" s="5">
        <f>'Plan studiów NM_caly'!I86</f>
        <v>0</v>
      </c>
      <c r="G24" s="5">
        <f>'Plan studiów NM_caly'!J86</f>
        <v>60</v>
      </c>
      <c r="H24" s="5">
        <f>'Plan studiów NM_caly'!K86</f>
        <v>4</v>
      </c>
      <c r="I24" s="5">
        <f>'Plan studiów NM_caly'!L86</f>
        <v>120</v>
      </c>
      <c r="J24" s="5">
        <f>'Plan studiów NM_caly'!M86</f>
        <v>0</v>
      </c>
    </row>
    <row r="25" spans="1:10" x14ac:dyDescent="0.25">
      <c r="A25" s="104" t="s">
        <v>18</v>
      </c>
      <c r="B25" s="105"/>
      <c r="C25" s="5">
        <f>'Plan studiów NM_caly'!D86</f>
        <v>7</v>
      </c>
      <c r="D25" s="5" t="str">
        <f>'Plan studiów NM_caly'!E86</f>
        <v>x</v>
      </c>
      <c r="E25" s="5">
        <f>'Plan studiów NM_caly'!H86</f>
        <v>60</v>
      </c>
      <c r="F25" s="5">
        <f>'Plan studiów NM_caly'!I86</f>
        <v>0</v>
      </c>
      <c r="G25" s="5">
        <f>'Plan studiów NM_caly'!J86</f>
        <v>60</v>
      </c>
      <c r="H25" s="5">
        <f>'Plan studiów NM_caly'!K86</f>
        <v>4</v>
      </c>
      <c r="I25" s="5">
        <f>'Plan studiów NM_caly'!L86</f>
        <v>120</v>
      </c>
      <c r="J25" s="5">
        <f>'Plan studiów NM_caly'!M86</f>
        <v>0</v>
      </c>
    </row>
    <row r="26" spans="1:10" x14ac:dyDescent="0.25">
      <c r="A26" s="104" t="s">
        <v>19</v>
      </c>
      <c r="B26" s="105"/>
      <c r="C26" s="5">
        <v>7</v>
      </c>
      <c r="D26" s="5" t="str">
        <f>'Plan studiów NM_caly'!E87</f>
        <v>x</v>
      </c>
      <c r="E26" s="5">
        <f>'Plan studiów NM_caly'!H87</f>
        <v>60</v>
      </c>
      <c r="F26" s="5">
        <f>'Plan studiów NM_caly'!I87</f>
        <v>0</v>
      </c>
      <c r="G26" s="5">
        <f>'Plan studiów NM_caly'!J87</f>
        <v>60</v>
      </c>
      <c r="H26" s="5">
        <f>'Plan studiów NM_caly'!K87</f>
        <v>0</v>
      </c>
      <c r="I26" s="5">
        <f>'Plan studiów NM_caly'!L87</f>
        <v>120</v>
      </c>
      <c r="J26" s="5">
        <f>'Plan studiów NM_caly'!M87</f>
        <v>0</v>
      </c>
    </row>
    <row r="27" spans="1:10" x14ac:dyDescent="0.25">
      <c r="A27" s="90" t="s">
        <v>24</v>
      </c>
      <c r="B27" s="91"/>
      <c r="C27" s="91"/>
      <c r="D27" s="91"/>
      <c r="E27" s="91"/>
      <c r="F27" s="91"/>
      <c r="G27" s="91"/>
      <c r="H27" s="91"/>
      <c r="I27" s="91"/>
      <c r="J27" s="92"/>
    </row>
    <row r="28" spans="1:10" x14ac:dyDescent="0.25">
      <c r="A28" s="104" t="s">
        <v>17</v>
      </c>
      <c r="B28" s="105"/>
      <c r="C28" s="5">
        <f>'Plan studiów NM_caly'!D95</f>
        <v>11.5</v>
      </c>
      <c r="D28" s="5" t="str">
        <f>'Plan studiów NM_caly'!E95</f>
        <v>x</v>
      </c>
      <c r="E28" s="5">
        <f>'Plan studiów NM_caly'!H95</f>
        <v>12</v>
      </c>
      <c r="F28" s="5">
        <f>'Plan studiów NM_caly'!I95</f>
        <v>12</v>
      </c>
      <c r="G28" s="5">
        <f>'Plan studiów NM_caly'!J95</f>
        <v>0</v>
      </c>
      <c r="H28" s="5">
        <f>'Plan studiów NM_caly'!K95</f>
        <v>0</v>
      </c>
      <c r="I28" s="5">
        <f>'Plan studiów NM_caly'!L95</f>
        <v>0</v>
      </c>
      <c r="J28" s="5">
        <f>'Plan studiów NM_caly'!M95</f>
        <v>250</v>
      </c>
    </row>
    <row r="29" spans="1:10" x14ac:dyDescent="0.25">
      <c r="A29" s="104" t="s">
        <v>18</v>
      </c>
      <c r="B29" s="105"/>
      <c r="C29" s="5" t="s">
        <v>75</v>
      </c>
      <c r="D29" s="5" t="str">
        <f>'Plan studiów NM_caly'!E96</f>
        <v>x</v>
      </c>
      <c r="E29" s="5" t="s">
        <v>75</v>
      </c>
      <c r="F29" s="5" t="s">
        <v>75</v>
      </c>
      <c r="G29" s="5" t="s">
        <v>75</v>
      </c>
      <c r="H29" s="5" t="s">
        <v>75</v>
      </c>
      <c r="I29" s="5" t="s">
        <v>75</v>
      </c>
      <c r="J29" s="5" t="s">
        <v>75</v>
      </c>
    </row>
    <row r="30" spans="1:10" x14ac:dyDescent="0.25">
      <c r="A30" s="104" t="s">
        <v>19</v>
      </c>
      <c r="B30" s="105"/>
      <c r="C30" s="5">
        <f>'Plan studiów NM_caly'!D97</f>
        <v>10</v>
      </c>
      <c r="D30" s="5" t="str">
        <f>'Plan studiów NM_caly'!E97</f>
        <v>x</v>
      </c>
      <c r="E30" s="5">
        <f>'Plan studiów NM_caly'!H97</f>
        <v>0</v>
      </c>
      <c r="F30" s="5">
        <f>'Plan studiów NM_caly'!I97</f>
        <v>0</v>
      </c>
      <c r="G30" s="5">
        <f>'Plan studiów NM_caly'!J97</f>
        <v>0</v>
      </c>
      <c r="H30" s="5">
        <f>'Plan studiów NM_caly'!K97</f>
        <v>0</v>
      </c>
      <c r="I30" s="5">
        <f>'Plan studiów NM_caly'!L97</f>
        <v>0</v>
      </c>
      <c r="J30" s="5">
        <f>'Plan studiów NM_caly'!M97</f>
        <v>250</v>
      </c>
    </row>
    <row r="31" spans="1:10" x14ac:dyDescent="0.25">
      <c r="E31" s="55"/>
    </row>
    <row r="34" spans="1:9" ht="34.5" customHeight="1" x14ac:dyDescent="0.25">
      <c r="A34" s="126" t="s">
        <v>28</v>
      </c>
      <c r="B34" s="127" t="s">
        <v>29</v>
      </c>
      <c r="C34" s="126" t="s">
        <v>33</v>
      </c>
      <c r="D34" s="126"/>
      <c r="E34" s="125"/>
      <c r="F34" s="125"/>
      <c r="I34" s="10"/>
    </row>
    <row r="35" spans="1:9" x14ac:dyDescent="0.25">
      <c r="A35" s="123"/>
      <c r="B35" s="123"/>
      <c r="C35" s="13" t="s">
        <v>30</v>
      </c>
      <c r="D35" s="13" t="s">
        <v>31</v>
      </c>
      <c r="E35" s="57"/>
      <c r="F35" s="57"/>
    </row>
    <row r="36" spans="1:9" x14ac:dyDescent="0.25">
      <c r="A36" s="123" t="s">
        <v>32</v>
      </c>
      <c r="B36" s="124"/>
      <c r="C36" s="5">
        <v>180</v>
      </c>
      <c r="D36" s="56">
        <v>1</v>
      </c>
      <c r="E36" s="58"/>
      <c r="F36" s="58"/>
    </row>
    <row r="37" spans="1:9" ht="30" x14ac:dyDescent="0.25">
      <c r="A37" s="9">
        <v>1</v>
      </c>
      <c r="B37" s="11" t="s">
        <v>34</v>
      </c>
      <c r="C37" s="9">
        <v>95</v>
      </c>
      <c r="D37" s="64">
        <f>C37/C36</f>
        <v>0.52777777777777779</v>
      </c>
      <c r="E37" s="58"/>
      <c r="F37" s="58"/>
    </row>
    <row r="38" spans="1:9" x14ac:dyDescent="0.25">
      <c r="A38" s="9">
        <v>2</v>
      </c>
      <c r="B38" s="6" t="s">
        <v>35</v>
      </c>
      <c r="C38" s="5">
        <f>C12</f>
        <v>4</v>
      </c>
      <c r="D38" s="64">
        <f>C38/C36</f>
        <v>2.2222222222222223E-2</v>
      </c>
      <c r="E38" s="58"/>
      <c r="F38" s="58"/>
    </row>
    <row r="39" spans="1:9" ht="30" x14ac:dyDescent="0.25">
      <c r="A39" s="9">
        <v>3</v>
      </c>
      <c r="B39" s="11" t="s">
        <v>36</v>
      </c>
      <c r="C39" s="9">
        <f>D5</f>
        <v>36.5</v>
      </c>
      <c r="D39" s="64">
        <f>C39/180</f>
        <v>0.20277777777777778</v>
      </c>
      <c r="E39" s="58"/>
      <c r="F39" s="58"/>
    </row>
    <row r="40" spans="1:9" x14ac:dyDescent="0.25">
      <c r="A40" s="9">
        <v>4</v>
      </c>
      <c r="B40" s="6" t="s">
        <v>37</v>
      </c>
      <c r="C40" s="5">
        <v>35.5</v>
      </c>
      <c r="D40" s="64">
        <f>C40/C36</f>
        <v>0.19722222222222222</v>
      </c>
      <c r="E40" s="58"/>
      <c r="F40" s="58"/>
    </row>
    <row r="41" spans="1:9" x14ac:dyDescent="0.25">
      <c r="A41" s="9">
        <v>5</v>
      </c>
      <c r="B41" s="6" t="s">
        <v>38</v>
      </c>
      <c r="C41" s="5">
        <v>78.5</v>
      </c>
      <c r="D41" s="64">
        <f>C41/180</f>
        <v>0.43611111111111112</v>
      </c>
      <c r="E41" s="58"/>
      <c r="F41" s="58"/>
    </row>
    <row r="42" spans="1:9" x14ac:dyDescent="0.25">
      <c r="A42" s="9">
        <v>6</v>
      </c>
      <c r="B42" s="6" t="s">
        <v>39</v>
      </c>
      <c r="C42" s="5">
        <v>7</v>
      </c>
      <c r="D42" s="64">
        <f>C42/C36</f>
        <v>3.888888888888889E-2</v>
      </c>
      <c r="E42" s="58"/>
      <c r="F42" s="58"/>
    </row>
    <row r="43" spans="1:9" x14ac:dyDescent="0.25">
      <c r="A43" s="9">
        <v>7</v>
      </c>
      <c r="B43" s="6" t="s">
        <v>40</v>
      </c>
      <c r="C43" s="5">
        <v>0</v>
      </c>
      <c r="D43" s="64">
        <v>0</v>
      </c>
      <c r="E43" s="58"/>
      <c r="F43" s="58"/>
    </row>
    <row r="44" spans="1:9" x14ac:dyDescent="0.25">
      <c r="A44" s="9">
        <v>8</v>
      </c>
      <c r="B44" s="6" t="s">
        <v>41</v>
      </c>
      <c r="C44" s="5">
        <f>8</f>
        <v>8</v>
      </c>
      <c r="D44" s="64">
        <f>C44/C36</f>
        <v>4.4444444444444446E-2</v>
      </c>
      <c r="E44" s="58"/>
      <c r="F44" s="58"/>
    </row>
    <row r="45" spans="1:9" ht="30" x14ac:dyDescent="0.25">
      <c r="A45" s="9">
        <v>9</v>
      </c>
      <c r="B45" s="11" t="s">
        <v>42</v>
      </c>
      <c r="C45" s="9">
        <v>20</v>
      </c>
      <c r="D45" s="64">
        <f>C45/C36</f>
        <v>0.1111111111111111</v>
      </c>
      <c r="E45" s="58"/>
      <c r="F45" s="58"/>
    </row>
    <row r="46" spans="1:9" ht="30" x14ac:dyDescent="0.25">
      <c r="A46" s="9">
        <v>10</v>
      </c>
      <c r="B46" s="11" t="s">
        <v>43</v>
      </c>
      <c r="C46" s="9" t="s">
        <v>135</v>
      </c>
      <c r="D46" s="64" t="s">
        <v>135</v>
      </c>
      <c r="E46" s="58"/>
      <c r="F46" s="58"/>
    </row>
    <row r="47" spans="1:9" ht="60" x14ac:dyDescent="0.25">
      <c r="A47" s="9">
        <v>11</v>
      </c>
      <c r="B47" s="12" t="s">
        <v>44</v>
      </c>
      <c r="C47" s="9">
        <v>100.5</v>
      </c>
      <c r="D47" s="64">
        <f>C47/180</f>
        <v>0.55833333333333335</v>
      </c>
      <c r="E47" s="58"/>
      <c r="F47" s="58"/>
    </row>
    <row r="48" spans="1:9" x14ac:dyDescent="0.25">
      <c r="E48" s="55"/>
      <c r="F48" s="55"/>
    </row>
    <row r="49" spans="1:6" x14ac:dyDescent="0.25">
      <c r="E49" s="55"/>
      <c r="F49" s="55"/>
    </row>
    <row r="50" spans="1:6" ht="30" x14ac:dyDescent="0.25">
      <c r="A50" s="20" t="s">
        <v>45</v>
      </c>
      <c r="B50" s="15" t="s">
        <v>46</v>
      </c>
      <c r="C50" s="20" t="s">
        <v>31</v>
      </c>
    </row>
    <row r="51" spans="1:6" x14ac:dyDescent="0.25">
      <c r="A51" s="5">
        <v>1</v>
      </c>
      <c r="B51" s="59" t="s">
        <v>148</v>
      </c>
      <c r="C51" s="60">
        <v>1</v>
      </c>
    </row>
    <row r="52" spans="1:6" x14ac:dyDescent="0.25">
      <c r="A52" s="90" t="s">
        <v>47</v>
      </c>
      <c r="B52" s="92"/>
      <c r="C52" s="16">
        <v>1</v>
      </c>
    </row>
  </sheetData>
  <mergeCells count="39">
    <mergeCell ref="A36:B36"/>
    <mergeCell ref="A52:B52"/>
    <mergeCell ref="E34:F34"/>
    <mergeCell ref="A28:B28"/>
    <mergeCell ref="A29:B29"/>
    <mergeCell ref="A30:B30"/>
    <mergeCell ref="A34:A35"/>
    <mergeCell ref="B34:B35"/>
    <mergeCell ref="C34:D34"/>
    <mergeCell ref="A13:B13"/>
    <mergeCell ref="A14:B14"/>
    <mergeCell ref="A27:J27"/>
    <mergeCell ref="A16:B16"/>
    <mergeCell ref="A17:B17"/>
    <mergeCell ref="A18:B18"/>
    <mergeCell ref="A19:J19"/>
    <mergeCell ref="A20:B20"/>
    <mergeCell ref="A21:B21"/>
    <mergeCell ref="A22:B22"/>
    <mergeCell ref="A23:J23"/>
    <mergeCell ref="A24:B24"/>
    <mergeCell ref="A25:B25"/>
    <mergeCell ref="A26:B26"/>
    <mergeCell ref="A15:J15"/>
    <mergeCell ref="A10:B10"/>
    <mergeCell ref="A11:J11"/>
    <mergeCell ref="A12:B12"/>
    <mergeCell ref="A9:B9"/>
    <mergeCell ref="A3:A4"/>
    <mergeCell ref="B3:B4"/>
    <mergeCell ref="C3:C4"/>
    <mergeCell ref="D3:D4"/>
    <mergeCell ref="J3:J4"/>
    <mergeCell ref="A5:B5"/>
    <mergeCell ref="A6:J6"/>
    <mergeCell ref="A7:J7"/>
    <mergeCell ref="A8:B8"/>
    <mergeCell ref="E3:H3"/>
    <mergeCell ref="I3:I4"/>
  </mergeCells>
  <pageMargins left="0.70866141732283472" right="0.70866141732283472" top="0.74803149606299213" bottom="0.74803149606299213" header="0.31496062992125984" footer="0.31496062992125984"/>
  <pageSetup paperSize="9" scale="9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8B40B-4B4E-4D68-B427-A61CD10E96E6}">
  <sheetPr>
    <pageSetUpPr fitToPage="1"/>
  </sheetPr>
  <dimension ref="A1:P197"/>
  <sheetViews>
    <sheetView tabSelected="1" workbookViewId="0">
      <selection activeCell="A19" sqref="A19:M19"/>
    </sheetView>
  </sheetViews>
  <sheetFormatPr defaultRowHeight="15" x14ac:dyDescent="0.25"/>
  <cols>
    <col min="1" max="1" width="8.85546875" customWidth="1"/>
    <col min="2" max="2" width="46.7109375" customWidth="1"/>
    <col min="3" max="3" width="5.85546875" customWidth="1"/>
    <col min="4" max="4" width="6.7109375" customWidth="1"/>
    <col min="5" max="5" width="9.85546875" customWidth="1"/>
  </cols>
  <sheetData>
    <row r="1" spans="1:13" x14ac:dyDescent="0.25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5" spans="1:13" x14ac:dyDescent="0.25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5">
      <c r="A6" s="94" t="s">
        <v>53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x14ac:dyDescent="0.25">
      <c r="A7" s="94" t="s">
        <v>147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9" spans="1:13" x14ac:dyDescent="0.25">
      <c r="A9" s="4" t="s">
        <v>54</v>
      </c>
    </row>
    <row r="10" spans="1:13" x14ac:dyDescent="0.25">
      <c r="A10" s="4" t="s">
        <v>55</v>
      </c>
    </row>
    <row r="11" spans="1:13" x14ac:dyDescent="0.25">
      <c r="A11" s="4" t="s">
        <v>56</v>
      </c>
    </row>
    <row r="12" spans="1:13" x14ac:dyDescent="0.25">
      <c r="A12" s="4" t="s">
        <v>57</v>
      </c>
    </row>
    <row r="13" spans="1:13" x14ac:dyDescent="0.25">
      <c r="A13" s="4" t="s">
        <v>58</v>
      </c>
    </row>
    <row r="14" spans="1:13" x14ac:dyDescent="0.25">
      <c r="A14" s="4" t="s">
        <v>59</v>
      </c>
    </row>
    <row r="16" spans="1:13" x14ac:dyDescent="0.25">
      <c r="A16" s="4" t="s">
        <v>49</v>
      </c>
    </row>
    <row r="17" spans="1:16" ht="46.5" customHeight="1" x14ac:dyDescent="0.25">
      <c r="A17" s="95" t="s">
        <v>1</v>
      </c>
      <c r="B17" s="95" t="s">
        <v>2</v>
      </c>
      <c r="C17" s="97" t="s">
        <v>3</v>
      </c>
      <c r="D17" s="97" t="s">
        <v>4</v>
      </c>
      <c r="E17" s="99" t="s">
        <v>5</v>
      </c>
      <c r="F17" s="97" t="s">
        <v>6</v>
      </c>
      <c r="G17" s="99" t="s">
        <v>7</v>
      </c>
      <c r="H17" s="101" t="s">
        <v>8</v>
      </c>
      <c r="I17" s="102"/>
      <c r="J17" s="102"/>
      <c r="K17" s="103"/>
      <c r="L17" s="97" t="s">
        <v>13</v>
      </c>
      <c r="M17" s="97" t="s">
        <v>14</v>
      </c>
    </row>
    <row r="18" spans="1:16" ht="72" customHeight="1" x14ac:dyDescent="0.25">
      <c r="A18" s="96"/>
      <c r="B18" s="96"/>
      <c r="C18" s="98"/>
      <c r="D18" s="98"/>
      <c r="E18" s="100"/>
      <c r="F18" s="98"/>
      <c r="G18" s="100"/>
      <c r="H18" s="3" t="s">
        <v>9</v>
      </c>
      <c r="I18" s="1" t="s">
        <v>10</v>
      </c>
      <c r="J18" s="1" t="s">
        <v>11</v>
      </c>
      <c r="K18" s="2" t="s">
        <v>12</v>
      </c>
      <c r="L18" s="98"/>
      <c r="M18" s="98"/>
    </row>
    <row r="19" spans="1:16" x14ac:dyDescent="0.25">
      <c r="A19" s="90" t="s">
        <v>15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</row>
    <row r="20" spans="1:16" x14ac:dyDescent="0.25">
      <c r="A20" s="90" t="s">
        <v>16</v>
      </c>
      <c r="B20" s="91"/>
      <c r="C20" s="91"/>
      <c r="D20" s="91"/>
      <c r="E20" s="91"/>
      <c r="F20" s="91"/>
      <c r="G20" s="91"/>
      <c r="H20" s="107"/>
      <c r="I20" s="107"/>
      <c r="J20" s="107"/>
      <c r="K20" s="107"/>
      <c r="L20" s="107"/>
      <c r="M20" s="108"/>
    </row>
    <row r="21" spans="1:16" x14ac:dyDescent="0.25">
      <c r="A21" s="5">
        <v>1</v>
      </c>
      <c r="B21" s="25" t="s">
        <v>74</v>
      </c>
      <c r="C21" s="22">
        <v>1</v>
      </c>
      <c r="D21" s="26">
        <v>2</v>
      </c>
      <c r="E21" s="5">
        <v>1</v>
      </c>
      <c r="F21" s="23" t="s">
        <v>67</v>
      </c>
      <c r="G21" s="5" t="s">
        <v>72</v>
      </c>
      <c r="H21" s="5">
        <f t="shared" ref="H21" si="0">I21+J21</f>
        <v>30</v>
      </c>
      <c r="I21" s="31">
        <v>0</v>
      </c>
      <c r="J21" s="31">
        <v>30</v>
      </c>
      <c r="K21" s="5">
        <v>1</v>
      </c>
      <c r="L21" s="5">
        <v>0</v>
      </c>
      <c r="M21" s="5">
        <v>0</v>
      </c>
      <c r="N21" s="33"/>
      <c r="O21" s="33"/>
      <c r="P21" s="33"/>
    </row>
    <row r="22" spans="1:16" x14ac:dyDescent="0.25">
      <c r="A22" s="104" t="s">
        <v>17</v>
      </c>
      <c r="B22" s="105"/>
      <c r="C22" s="106"/>
      <c r="D22" s="5">
        <f>SUM(D21:D21)</f>
        <v>2</v>
      </c>
      <c r="E22" s="5" t="s">
        <v>75</v>
      </c>
      <c r="F22" s="5" t="s">
        <v>75</v>
      </c>
      <c r="G22" s="5" t="s">
        <v>75</v>
      </c>
      <c r="H22" s="5">
        <f t="shared" ref="H22:M22" si="1">SUM(H21:H21)</f>
        <v>30</v>
      </c>
      <c r="I22" s="5">
        <f t="shared" si="1"/>
        <v>0</v>
      </c>
      <c r="J22" s="5">
        <f t="shared" si="1"/>
        <v>30</v>
      </c>
      <c r="K22" s="5">
        <f t="shared" si="1"/>
        <v>1</v>
      </c>
      <c r="L22" s="5">
        <f t="shared" si="1"/>
        <v>0</v>
      </c>
      <c r="M22" s="5">
        <f t="shared" si="1"/>
        <v>0</v>
      </c>
    </row>
    <row r="23" spans="1:16" x14ac:dyDescent="0.25">
      <c r="A23" s="104" t="s">
        <v>18</v>
      </c>
      <c r="B23" s="105"/>
      <c r="C23" s="106"/>
      <c r="D23" s="5">
        <f>SUM(E21:E21)</f>
        <v>1</v>
      </c>
      <c r="E23" s="5" t="s">
        <v>75</v>
      </c>
      <c r="F23" s="5" t="s">
        <v>75</v>
      </c>
      <c r="G23" s="5" t="s">
        <v>75</v>
      </c>
      <c r="H23" s="5">
        <f>I23+J23</f>
        <v>0</v>
      </c>
      <c r="I23" s="5">
        <f>SUM(N21:N21)</f>
        <v>0</v>
      </c>
      <c r="J23" s="5">
        <f>SUM(O21:O21)</f>
        <v>0</v>
      </c>
      <c r="K23" s="5">
        <v>0</v>
      </c>
      <c r="L23" s="5">
        <f>SUM(Q21:Q21)</f>
        <v>0</v>
      </c>
      <c r="M23" s="5">
        <f>SUM(R21:R21)</f>
        <v>0</v>
      </c>
    </row>
    <row r="24" spans="1:16" x14ac:dyDescent="0.25">
      <c r="A24" s="104" t="s">
        <v>19</v>
      </c>
      <c r="B24" s="105"/>
      <c r="C24" s="106"/>
      <c r="D24" s="5">
        <f>SUMIF(G21:G21,"f",D21:D21)</f>
        <v>0</v>
      </c>
      <c r="E24" s="5" t="s">
        <v>75</v>
      </c>
      <c r="F24" s="5" t="s">
        <v>75</v>
      </c>
      <c r="G24" s="5" t="s">
        <v>75</v>
      </c>
      <c r="H24" s="5">
        <f t="shared" ref="H24:M24" si="2">SUMIF($G$21:$G$21,"f",H21:H21)</f>
        <v>0</v>
      </c>
      <c r="I24" s="5">
        <f t="shared" si="2"/>
        <v>0</v>
      </c>
      <c r="J24" s="5">
        <f t="shared" si="2"/>
        <v>0</v>
      </c>
      <c r="K24" s="5">
        <f t="shared" si="2"/>
        <v>0</v>
      </c>
      <c r="L24" s="5">
        <f t="shared" si="2"/>
        <v>0</v>
      </c>
      <c r="M24" s="5">
        <f t="shared" si="2"/>
        <v>0</v>
      </c>
    </row>
    <row r="25" spans="1:16" x14ac:dyDescent="0.25">
      <c r="A25" s="90" t="s">
        <v>20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2"/>
    </row>
    <row r="26" spans="1:16" x14ac:dyDescent="0.25">
      <c r="A26" s="5">
        <v>1</v>
      </c>
      <c r="B26" s="6" t="s">
        <v>76</v>
      </c>
      <c r="C26" s="5">
        <v>1</v>
      </c>
      <c r="D26" s="5">
        <v>3</v>
      </c>
      <c r="E26" s="5">
        <v>0</v>
      </c>
      <c r="F26" s="5" t="s">
        <v>67</v>
      </c>
      <c r="G26" s="5" t="s">
        <v>72</v>
      </c>
      <c r="H26" s="5">
        <f>I26+J26</f>
        <v>45</v>
      </c>
      <c r="I26" s="5">
        <v>0</v>
      </c>
      <c r="J26" s="5">
        <v>45</v>
      </c>
      <c r="K26" s="5">
        <v>2</v>
      </c>
      <c r="L26" s="5">
        <v>0</v>
      </c>
      <c r="M26" s="5">
        <v>0</v>
      </c>
      <c r="N26" s="33"/>
      <c r="O26" s="33"/>
      <c r="P26" s="33"/>
    </row>
    <row r="27" spans="1:16" x14ac:dyDescent="0.25">
      <c r="A27" s="5">
        <v>2</v>
      </c>
      <c r="B27" s="6" t="s">
        <v>77</v>
      </c>
      <c r="C27" s="5">
        <v>1</v>
      </c>
      <c r="D27" s="5">
        <v>1</v>
      </c>
      <c r="E27" s="5">
        <v>0</v>
      </c>
      <c r="F27" s="5" t="s">
        <v>67</v>
      </c>
      <c r="G27" s="5" t="s">
        <v>72</v>
      </c>
      <c r="H27" s="5">
        <f>I27+J27</f>
        <v>15</v>
      </c>
      <c r="I27" s="5">
        <v>15</v>
      </c>
      <c r="J27" s="5">
        <v>0</v>
      </c>
      <c r="K27" s="5">
        <v>2</v>
      </c>
      <c r="L27" s="5">
        <v>0</v>
      </c>
      <c r="M27" s="5">
        <v>0</v>
      </c>
      <c r="N27" s="33"/>
      <c r="O27" s="33"/>
      <c r="P27" s="33"/>
    </row>
    <row r="28" spans="1:16" x14ac:dyDescent="0.25">
      <c r="A28" s="104" t="s">
        <v>17</v>
      </c>
      <c r="B28" s="105"/>
      <c r="C28" s="106"/>
      <c r="D28" s="5">
        <f>D26+D27</f>
        <v>4</v>
      </c>
      <c r="E28" s="5" t="s">
        <v>75</v>
      </c>
      <c r="F28" s="5" t="s">
        <v>75</v>
      </c>
      <c r="G28" s="5" t="s">
        <v>75</v>
      </c>
      <c r="H28" s="5">
        <f>H26+H27</f>
        <v>60</v>
      </c>
      <c r="I28" s="5">
        <f t="shared" ref="I28:M28" si="3">I26+I27</f>
        <v>15</v>
      </c>
      <c r="J28" s="5">
        <f t="shared" si="3"/>
        <v>45</v>
      </c>
      <c r="K28" s="5">
        <f t="shared" si="3"/>
        <v>4</v>
      </c>
      <c r="L28" s="5">
        <f t="shared" si="3"/>
        <v>0</v>
      </c>
      <c r="M28" s="5">
        <f t="shared" si="3"/>
        <v>0</v>
      </c>
    </row>
    <row r="29" spans="1:16" x14ac:dyDescent="0.25">
      <c r="A29" s="104" t="s">
        <v>18</v>
      </c>
      <c r="B29" s="105"/>
      <c r="C29" s="106"/>
      <c r="D29" s="5">
        <f>E26+E27</f>
        <v>0</v>
      </c>
      <c r="E29" s="5" t="s">
        <v>75</v>
      </c>
      <c r="F29" s="5" t="s">
        <v>75</v>
      </c>
      <c r="G29" s="5" t="s">
        <v>75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6" x14ac:dyDescent="0.25">
      <c r="A30" s="104" t="s">
        <v>19</v>
      </c>
      <c r="B30" s="105"/>
      <c r="C30" s="106"/>
      <c r="D30" s="5">
        <v>0</v>
      </c>
      <c r="E30" s="5" t="s">
        <v>75</v>
      </c>
      <c r="F30" s="5" t="s">
        <v>75</v>
      </c>
      <c r="G30" s="5" t="s">
        <v>75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6" x14ac:dyDescent="0.25">
      <c r="A31" s="90" t="s">
        <v>21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2"/>
    </row>
    <row r="32" spans="1:16" x14ac:dyDescent="0.25">
      <c r="A32" s="5">
        <v>1</v>
      </c>
      <c r="B32" s="34" t="s">
        <v>78</v>
      </c>
      <c r="C32" s="35">
        <v>1</v>
      </c>
      <c r="D32" s="36">
        <v>5</v>
      </c>
      <c r="E32" s="5">
        <v>0</v>
      </c>
      <c r="F32" s="24" t="s">
        <v>71</v>
      </c>
      <c r="G32" s="22" t="s">
        <v>72</v>
      </c>
      <c r="H32" s="30">
        <f>I32+J32</f>
        <v>60</v>
      </c>
      <c r="I32" s="30">
        <v>30</v>
      </c>
      <c r="J32" s="30">
        <v>30</v>
      </c>
      <c r="K32" s="5">
        <v>4</v>
      </c>
      <c r="L32" s="5">
        <v>0</v>
      </c>
      <c r="M32" s="5">
        <v>0</v>
      </c>
    </row>
    <row r="33" spans="1:16" x14ac:dyDescent="0.25">
      <c r="A33" s="5">
        <v>2</v>
      </c>
      <c r="B33" s="34" t="s">
        <v>79</v>
      </c>
      <c r="C33" s="35">
        <v>1</v>
      </c>
      <c r="D33" s="36">
        <v>7</v>
      </c>
      <c r="E33" s="5">
        <v>0</v>
      </c>
      <c r="F33" s="24" t="s">
        <v>71</v>
      </c>
      <c r="G33" s="22" t="s">
        <v>72</v>
      </c>
      <c r="H33" s="30">
        <f t="shared" ref="H33:H34" si="4">I33+J33</f>
        <v>90</v>
      </c>
      <c r="I33" s="30">
        <v>45</v>
      </c>
      <c r="J33" s="30">
        <v>45</v>
      </c>
      <c r="K33" s="5">
        <v>4</v>
      </c>
      <c r="L33" s="5">
        <v>0</v>
      </c>
      <c r="M33" s="5">
        <v>0</v>
      </c>
    </row>
    <row r="34" spans="1:16" x14ac:dyDescent="0.25">
      <c r="A34" s="5">
        <v>3</v>
      </c>
      <c r="B34" s="34" t="s">
        <v>80</v>
      </c>
      <c r="C34" s="35">
        <v>1</v>
      </c>
      <c r="D34" s="36">
        <v>4.5</v>
      </c>
      <c r="E34" s="5">
        <v>0</v>
      </c>
      <c r="F34" s="24" t="s">
        <v>67</v>
      </c>
      <c r="G34" s="22" t="s">
        <v>72</v>
      </c>
      <c r="H34" s="30">
        <f t="shared" si="4"/>
        <v>60</v>
      </c>
      <c r="I34" s="30">
        <v>30</v>
      </c>
      <c r="J34" s="30">
        <v>30</v>
      </c>
      <c r="K34" s="5">
        <v>2</v>
      </c>
      <c r="L34" s="5">
        <v>0</v>
      </c>
      <c r="M34" s="5">
        <v>0</v>
      </c>
    </row>
    <row r="35" spans="1:16" x14ac:dyDescent="0.25">
      <c r="A35" s="104" t="s">
        <v>17</v>
      </c>
      <c r="B35" s="105"/>
      <c r="C35" s="106"/>
      <c r="D35" s="5">
        <f>SUM(D32:D34)</f>
        <v>16.5</v>
      </c>
      <c r="E35" s="5" t="s">
        <v>75</v>
      </c>
      <c r="F35" s="5" t="s">
        <v>75</v>
      </c>
      <c r="G35" s="5" t="s">
        <v>75</v>
      </c>
      <c r="H35" s="32">
        <f t="shared" ref="H35:M35" si="5">SUM(H32:H34)</f>
        <v>210</v>
      </c>
      <c r="I35" s="32">
        <f t="shared" si="5"/>
        <v>105</v>
      </c>
      <c r="J35" s="32">
        <f t="shared" si="5"/>
        <v>105</v>
      </c>
      <c r="K35" s="32">
        <f t="shared" si="5"/>
        <v>10</v>
      </c>
      <c r="L35" s="32">
        <f t="shared" si="5"/>
        <v>0</v>
      </c>
      <c r="M35" s="32">
        <f t="shared" si="5"/>
        <v>0</v>
      </c>
    </row>
    <row r="36" spans="1:16" x14ac:dyDescent="0.25">
      <c r="A36" s="104" t="s">
        <v>18</v>
      </c>
      <c r="B36" s="105"/>
      <c r="C36" s="106"/>
      <c r="D36" s="5">
        <f>SUM(E32:E34)</f>
        <v>0</v>
      </c>
      <c r="E36" s="5" t="s">
        <v>75</v>
      </c>
      <c r="F36" s="5" t="s">
        <v>75</v>
      </c>
      <c r="G36" s="5" t="s">
        <v>75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6" x14ac:dyDescent="0.25">
      <c r="A37" s="104" t="s">
        <v>19</v>
      </c>
      <c r="B37" s="105"/>
      <c r="C37" s="106"/>
      <c r="D37" s="5">
        <v>0</v>
      </c>
      <c r="E37" s="5" t="s">
        <v>75</v>
      </c>
      <c r="F37" s="5" t="s">
        <v>75</v>
      </c>
      <c r="G37" s="5" t="s">
        <v>75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6" x14ac:dyDescent="0.25">
      <c r="A38" s="90" t="s">
        <v>22</v>
      </c>
      <c r="B38" s="91"/>
      <c r="C38" s="91"/>
      <c r="D38" s="91"/>
      <c r="E38" s="91"/>
      <c r="F38" s="91"/>
      <c r="G38" s="91"/>
      <c r="H38" s="91"/>
      <c r="I38" s="107"/>
      <c r="J38" s="107"/>
      <c r="K38" s="107"/>
      <c r="L38" s="91"/>
      <c r="M38" s="92"/>
    </row>
    <row r="39" spans="1:16" x14ac:dyDescent="0.25">
      <c r="A39" s="5">
        <v>1</v>
      </c>
      <c r="B39" s="47" t="s">
        <v>119</v>
      </c>
      <c r="C39" s="48">
        <v>1</v>
      </c>
      <c r="D39" s="50">
        <v>3</v>
      </c>
      <c r="E39" s="5">
        <v>0</v>
      </c>
      <c r="F39" s="51" t="s">
        <v>67</v>
      </c>
      <c r="G39" s="5" t="s">
        <v>73</v>
      </c>
      <c r="H39" s="52">
        <f>I39+J39</f>
        <v>45</v>
      </c>
      <c r="I39" s="37">
        <v>30</v>
      </c>
      <c r="J39" s="37">
        <v>15</v>
      </c>
      <c r="K39" s="37">
        <v>2</v>
      </c>
      <c r="L39" s="5">
        <v>0</v>
      </c>
      <c r="M39" s="5">
        <v>0</v>
      </c>
    </row>
    <row r="40" spans="1:16" x14ac:dyDescent="0.25">
      <c r="A40" s="5">
        <v>2</v>
      </c>
      <c r="B40" s="47" t="s">
        <v>120</v>
      </c>
      <c r="C40" s="48">
        <v>1</v>
      </c>
      <c r="D40" s="50">
        <v>3</v>
      </c>
      <c r="E40" s="5">
        <v>0</v>
      </c>
      <c r="F40" s="51" t="s">
        <v>67</v>
      </c>
      <c r="G40" s="5" t="s">
        <v>73</v>
      </c>
      <c r="H40" s="52">
        <f t="shared" ref="H40" si="6">I40+J40</f>
        <v>45</v>
      </c>
      <c r="I40" s="37">
        <v>30</v>
      </c>
      <c r="J40" s="37">
        <v>15</v>
      </c>
      <c r="K40" s="37">
        <v>2</v>
      </c>
      <c r="L40" s="5">
        <v>0</v>
      </c>
      <c r="M40" s="5">
        <v>0</v>
      </c>
    </row>
    <row r="41" spans="1:16" x14ac:dyDescent="0.25">
      <c r="A41" s="104" t="s">
        <v>17</v>
      </c>
      <c r="B41" s="105"/>
      <c r="C41" s="106"/>
      <c r="D41" s="5">
        <f>SUM(D39:D40)</f>
        <v>6</v>
      </c>
      <c r="E41" s="5" t="s">
        <v>75</v>
      </c>
      <c r="F41" s="5" t="s">
        <v>75</v>
      </c>
      <c r="G41" s="5" t="s">
        <v>75</v>
      </c>
      <c r="H41" s="5">
        <f t="shared" ref="H41:M41" si="7">SUM(H39:H40)</f>
        <v>90</v>
      </c>
      <c r="I41" s="5">
        <f t="shared" si="7"/>
        <v>60</v>
      </c>
      <c r="J41" s="5">
        <f t="shared" si="7"/>
        <v>30</v>
      </c>
      <c r="K41" s="5">
        <f t="shared" si="7"/>
        <v>4</v>
      </c>
      <c r="L41" s="5">
        <f t="shared" si="7"/>
        <v>0</v>
      </c>
      <c r="M41" s="5">
        <f t="shared" si="7"/>
        <v>0</v>
      </c>
    </row>
    <row r="42" spans="1:16" x14ac:dyDescent="0.25">
      <c r="A42" s="104" t="s">
        <v>18</v>
      </c>
      <c r="B42" s="105"/>
      <c r="C42" s="106"/>
      <c r="D42" s="5">
        <f>SUM(E39:E40)</f>
        <v>0</v>
      </c>
      <c r="E42" s="5" t="s">
        <v>75</v>
      </c>
      <c r="F42" s="5" t="s">
        <v>75</v>
      </c>
      <c r="G42" s="5" t="s">
        <v>75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</row>
    <row r="43" spans="1:16" x14ac:dyDescent="0.25">
      <c r="A43" s="104" t="s">
        <v>19</v>
      </c>
      <c r="B43" s="105"/>
      <c r="C43" s="106"/>
      <c r="D43" s="5">
        <f>D41</f>
        <v>6</v>
      </c>
      <c r="E43" s="5" t="s">
        <v>75</v>
      </c>
      <c r="F43" s="5" t="s">
        <v>75</v>
      </c>
      <c r="G43" s="5" t="s">
        <v>75</v>
      </c>
      <c r="H43" s="5">
        <f>H41</f>
        <v>90</v>
      </c>
      <c r="I43" s="5">
        <f t="shared" ref="I43:M43" si="8">I41</f>
        <v>60</v>
      </c>
      <c r="J43" s="5">
        <f t="shared" si="8"/>
        <v>30</v>
      </c>
      <c r="K43" s="5">
        <f t="shared" si="8"/>
        <v>4</v>
      </c>
      <c r="L43" s="5">
        <f t="shared" si="8"/>
        <v>0</v>
      </c>
      <c r="M43" s="5">
        <f t="shared" si="8"/>
        <v>0</v>
      </c>
    </row>
    <row r="44" spans="1:16" x14ac:dyDescent="0.25">
      <c r="A44" s="90" t="s">
        <v>24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2"/>
    </row>
    <row r="45" spans="1:16" x14ac:dyDescent="0.25">
      <c r="A45" s="5">
        <v>1</v>
      </c>
      <c r="B45" s="6" t="s">
        <v>61</v>
      </c>
      <c r="C45" s="21">
        <v>1</v>
      </c>
      <c r="D45" s="22">
        <v>0.25</v>
      </c>
      <c r="E45" s="5">
        <v>0</v>
      </c>
      <c r="F45" s="23" t="s">
        <v>62</v>
      </c>
      <c r="G45" s="5" t="s">
        <v>72</v>
      </c>
      <c r="H45" s="5">
        <f>I45+J45</f>
        <v>2</v>
      </c>
      <c r="I45" s="30">
        <v>2</v>
      </c>
      <c r="J45" s="30">
        <v>0</v>
      </c>
      <c r="K45" s="5">
        <v>0</v>
      </c>
      <c r="L45" s="5">
        <v>0</v>
      </c>
      <c r="M45" s="5">
        <v>0</v>
      </c>
      <c r="N45" s="33"/>
      <c r="O45" s="33"/>
      <c r="P45" s="33"/>
    </row>
    <row r="46" spans="1:16" x14ac:dyDescent="0.25">
      <c r="A46" s="5">
        <v>2</v>
      </c>
      <c r="B46" s="6" t="s">
        <v>63</v>
      </c>
      <c r="C46" s="21">
        <v>1</v>
      </c>
      <c r="D46" s="22">
        <v>0.25</v>
      </c>
      <c r="E46" s="5">
        <v>0</v>
      </c>
      <c r="F46" s="23" t="s">
        <v>62</v>
      </c>
      <c r="G46" s="5" t="s">
        <v>72</v>
      </c>
      <c r="H46" s="5">
        <f>I46+J46</f>
        <v>2</v>
      </c>
      <c r="I46" s="30">
        <v>2</v>
      </c>
      <c r="J46" s="30">
        <v>0</v>
      </c>
      <c r="K46" s="5">
        <v>0</v>
      </c>
      <c r="L46" s="5">
        <v>0</v>
      </c>
      <c r="M46" s="5">
        <v>0</v>
      </c>
      <c r="N46" s="33"/>
      <c r="O46" s="33"/>
      <c r="P46" s="33"/>
    </row>
    <row r="47" spans="1:16" x14ac:dyDescent="0.25">
      <c r="A47" s="5">
        <v>3</v>
      </c>
      <c r="B47" s="6" t="s">
        <v>64</v>
      </c>
      <c r="C47" s="21">
        <v>1</v>
      </c>
      <c r="D47" s="22">
        <v>0.5</v>
      </c>
      <c r="E47" s="5">
        <v>0</v>
      </c>
      <c r="F47" s="23" t="s">
        <v>62</v>
      </c>
      <c r="G47" s="5" t="s">
        <v>72</v>
      </c>
      <c r="H47" s="5">
        <f>I47+J47</f>
        <v>4</v>
      </c>
      <c r="I47" s="30">
        <v>4</v>
      </c>
      <c r="J47" s="30">
        <v>0</v>
      </c>
      <c r="K47" s="5">
        <v>0</v>
      </c>
      <c r="L47" s="5">
        <v>0</v>
      </c>
      <c r="M47" s="5">
        <v>0</v>
      </c>
      <c r="N47" s="33"/>
      <c r="O47" s="33"/>
      <c r="P47" s="33"/>
    </row>
    <row r="48" spans="1:16" x14ac:dyDescent="0.25">
      <c r="A48" s="5">
        <v>4</v>
      </c>
      <c r="B48" s="6" t="s">
        <v>65</v>
      </c>
      <c r="C48" s="24">
        <v>1</v>
      </c>
      <c r="D48" s="22">
        <v>0.5</v>
      </c>
      <c r="E48" s="5">
        <v>0</v>
      </c>
      <c r="F48" s="23" t="s">
        <v>62</v>
      </c>
      <c r="G48" s="5" t="s">
        <v>72</v>
      </c>
      <c r="H48" s="5">
        <f>I48+J48</f>
        <v>4</v>
      </c>
      <c r="I48" s="30">
        <v>4</v>
      </c>
      <c r="J48" s="30">
        <v>0</v>
      </c>
      <c r="K48" s="5">
        <v>0</v>
      </c>
      <c r="L48" s="5">
        <v>0</v>
      </c>
      <c r="M48" s="5">
        <v>0</v>
      </c>
      <c r="N48" s="33"/>
      <c r="O48" s="33"/>
      <c r="P48" s="33"/>
    </row>
    <row r="49" spans="1:13" x14ac:dyDescent="0.25">
      <c r="A49" s="109" t="s">
        <v>17</v>
      </c>
      <c r="B49" s="110"/>
      <c r="C49" s="111"/>
      <c r="D49" s="5">
        <f>SUM(D45:D48)</f>
        <v>1.5</v>
      </c>
      <c r="E49" s="5" t="s">
        <v>75</v>
      </c>
      <c r="F49" s="5" t="s">
        <v>75</v>
      </c>
      <c r="G49" s="5" t="s">
        <v>75</v>
      </c>
      <c r="H49" s="5">
        <f t="shared" ref="H49:M49" si="9">SUM(H45:H48)</f>
        <v>12</v>
      </c>
      <c r="I49" s="5">
        <f t="shared" si="9"/>
        <v>12</v>
      </c>
      <c r="J49" s="5">
        <f t="shared" si="9"/>
        <v>0</v>
      </c>
      <c r="K49" s="5">
        <f t="shared" si="9"/>
        <v>0</v>
      </c>
      <c r="L49" s="5">
        <f t="shared" si="9"/>
        <v>0</v>
      </c>
      <c r="M49" s="5">
        <f t="shared" si="9"/>
        <v>0</v>
      </c>
    </row>
    <row r="50" spans="1:13" x14ac:dyDescent="0.25">
      <c r="A50" s="104" t="s">
        <v>18</v>
      </c>
      <c r="B50" s="105"/>
      <c r="C50" s="106"/>
      <c r="D50" s="5">
        <v>0</v>
      </c>
      <c r="E50" s="5" t="s">
        <v>75</v>
      </c>
      <c r="F50" s="5" t="s">
        <v>75</v>
      </c>
      <c r="G50" s="5" t="s">
        <v>75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</row>
    <row r="51" spans="1:13" x14ac:dyDescent="0.25">
      <c r="A51" s="104" t="s">
        <v>19</v>
      </c>
      <c r="B51" s="105"/>
      <c r="C51" s="106"/>
      <c r="D51" s="5">
        <v>0</v>
      </c>
      <c r="E51" s="5" t="s">
        <v>75</v>
      </c>
      <c r="F51" s="5" t="s">
        <v>75</v>
      </c>
      <c r="G51" s="5" t="s">
        <v>75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</row>
    <row r="52" spans="1:13" x14ac:dyDescent="0.25">
      <c r="A52" s="90" t="s">
        <v>25</v>
      </c>
      <c r="B52" s="91"/>
      <c r="C52" s="92"/>
      <c r="D52" s="13">
        <f>D22+D28+D35+D41+D49</f>
        <v>30</v>
      </c>
      <c r="E52" s="13" t="s">
        <v>75</v>
      </c>
      <c r="F52" s="13" t="s">
        <v>75</v>
      </c>
      <c r="G52" s="13" t="s">
        <v>75</v>
      </c>
      <c r="H52" s="13">
        <f>H22+H28+H35+H41+H49</f>
        <v>402</v>
      </c>
      <c r="I52" s="13">
        <f t="shared" ref="I52:M52" si="10">I22+I28+I35+I41+I49</f>
        <v>192</v>
      </c>
      <c r="J52" s="13">
        <f t="shared" si="10"/>
        <v>210</v>
      </c>
      <c r="K52" s="13">
        <f t="shared" si="10"/>
        <v>19</v>
      </c>
      <c r="L52" s="13">
        <f t="shared" si="10"/>
        <v>0</v>
      </c>
      <c r="M52" s="13">
        <f t="shared" si="10"/>
        <v>0</v>
      </c>
    </row>
    <row r="53" spans="1:13" x14ac:dyDescent="0.25">
      <c r="A53" s="7"/>
      <c r="B53" s="7"/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x14ac:dyDescent="0.25">
      <c r="A54" s="4" t="s">
        <v>50</v>
      </c>
    </row>
    <row r="55" spans="1:13" ht="63.75" customHeight="1" x14ac:dyDescent="0.25">
      <c r="A55" s="95" t="s">
        <v>1</v>
      </c>
      <c r="B55" s="95" t="s">
        <v>2</v>
      </c>
      <c r="C55" s="97" t="s">
        <v>3</v>
      </c>
      <c r="D55" s="97" t="s">
        <v>4</v>
      </c>
      <c r="E55" s="99" t="s">
        <v>5</v>
      </c>
      <c r="F55" s="97" t="s">
        <v>6</v>
      </c>
      <c r="G55" s="99" t="s">
        <v>7</v>
      </c>
      <c r="H55" s="101" t="s">
        <v>8</v>
      </c>
      <c r="I55" s="102"/>
      <c r="J55" s="102"/>
      <c r="K55" s="103"/>
      <c r="L55" s="97" t="s">
        <v>13</v>
      </c>
      <c r="M55" s="97" t="s">
        <v>14</v>
      </c>
    </row>
    <row r="56" spans="1:13" ht="96" customHeight="1" x14ac:dyDescent="0.25">
      <c r="A56" s="96"/>
      <c r="B56" s="96"/>
      <c r="C56" s="98"/>
      <c r="D56" s="98"/>
      <c r="E56" s="100"/>
      <c r="F56" s="98"/>
      <c r="G56" s="100"/>
      <c r="H56" s="3" t="s">
        <v>9</v>
      </c>
      <c r="I56" s="1" t="s">
        <v>10</v>
      </c>
      <c r="J56" s="1" t="s">
        <v>11</v>
      </c>
      <c r="K56" s="2" t="s">
        <v>12</v>
      </c>
      <c r="L56" s="98"/>
      <c r="M56" s="98"/>
    </row>
    <row r="57" spans="1:13" x14ac:dyDescent="0.25">
      <c r="A57" s="90" t="s">
        <v>15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2"/>
    </row>
    <row r="58" spans="1:13" x14ac:dyDescent="0.25">
      <c r="A58" s="90" t="s">
        <v>16</v>
      </c>
      <c r="B58" s="91"/>
      <c r="C58" s="91"/>
      <c r="D58" s="91"/>
      <c r="E58" s="91"/>
      <c r="F58" s="91"/>
      <c r="G58" s="91"/>
      <c r="H58" s="107"/>
      <c r="I58" s="107"/>
      <c r="J58" s="107"/>
      <c r="K58" s="107"/>
      <c r="L58" s="107"/>
      <c r="M58" s="108"/>
    </row>
    <row r="59" spans="1:13" x14ac:dyDescent="0.25">
      <c r="A59" s="5">
        <v>1</v>
      </c>
      <c r="B59" s="25" t="s">
        <v>66</v>
      </c>
      <c r="C59" s="22">
        <v>2</v>
      </c>
      <c r="D59" s="22">
        <v>2</v>
      </c>
      <c r="E59" s="5">
        <v>0</v>
      </c>
      <c r="F59" s="23" t="s">
        <v>67</v>
      </c>
      <c r="G59" s="5" t="s">
        <v>73</v>
      </c>
      <c r="H59" s="5">
        <f t="shared" ref="H59" si="11">I59+J59</f>
        <v>30</v>
      </c>
      <c r="I59" s="30">
        <v>0</v>
      </c>
      <c r="J59" s="30">
        <v>30</v>
      </c>
      <c r="K59" s="5">
        <v>1</v>
      </c>
      <c r="L59" s="5">
        <v>0</v>
      </c>
      <c r="M59" s="5">
        <v>0</v>
      </c>
    </row>
    <row r="60" spans="1:13" x14ac:dyDescent="0.25">
      <c r="A60" s="104" t="s">
        <v>17</v>
      </c>
      <c r="B60" s="105"/>
      <c r="C60" s="106"/>
      <c r="D60" s="5">
        <f>SUM(D59:D59)</f>
        <v>2</v>
      </c>
      <c r="E60" s="5" t="s">
        <v>75</v>
      </c>
      <c r="F60" s="5" t="s">
        <v>75</v>
      </c>
      <c r="G60" s="5" t="s">
        <v>75</v>
      </c>
      <c r="H60" s="5">
        <f t="shared" ref="H60:M60" si="12">SUM(H59:H59)</f>
        <v>30</v>
      </c>
      <c r="I60" s="5">
        <f t="shared" si="12"/>
        <v>0</v>
      </c>
      <c r="J60" s="5">
        <f t="shared" si="12"/>
        <v>30</v>
      </c>
      <c r="K60" s="5">
        <f t="shared" si="12"/>
        <v>1</v>
      </c>
      <c r="L60" s="5">
        <f t="shared" si="12"/>
        <v>0</v>
      </c>
      <c r="M60" s="5">
        <f t="shared" si="12"/>
        <v>0</v>
      </c>
    </row>
    <row r="61" spans="1:13" x14ac:dyDescent="0.25">
      <c r="A61" s="104" t="s">
        <v>18</v>
      </c>
      <c r="B61" s="105"/>
      <c r="C61" s="106"/>
      <c r="D61" s="5">
        <f>SUM(E59:E59)</f>
        <v>0</v>
      </c>
      <c r="E61" s="5" t="s">
        <v>75</v>
      </c>
      <c r="F61" s="5" t="s">
        <v>75</v>
      </c>
      <c r="G61" s="5" t="s">
        <v>75</v>
      </c>
      <c r="H61" s="5">
        <f>I61+J61</f>
        <v>0</v>
      </c>
      <c r="I61" s="5">
        <f>SUM(N59:N59)</f>
        <v>0</v>
      </c>
      <c r="J61" s="5">
        <f>SUM(O59:O59)</f>
        <v>0</v>
      </c>
      <c r="K61" s="5">
        <v>0</v>
      </c>
      <c r="L61" s="5">
        <f>SUM(Q59:Q59)</f>
        <v>0</v>
      </c>
      <c r="M61" s="5">
        <f>SUM(R59:R59)</f>
        <v>0</v>
      </c>
    </row>
    <row r="62" spans="1:13" x14ac:dyDescent="0.25">
      <c r="A62" s="104" t="s">
        <v>19</v>
      </c>
      <c r="B62" s="105"/>
      <c r="C62" s="106"/>
      <c r="D62" s="5">
        <f>SUMIF(G59:G59,"f",D59:D59)</f>
        <v>2</v>
      </c>
      <c r="E62" s="5" t="s">
        <v>75</v>
      </c>
      <c r="F62" s="5" t="s">
        <v>75</v>
      </c>
      <c r="G62" s="5" t="s">
        <v>75</v>
      </c>
      <c r="H62" s="5">
        <f t="shared" ref="H62:M62" si="13">SUMIF($G$21:$G$21,"f",H59:H59)</f>
        <v>0</v>
      </c>
      <c r="I62" s="5">
        <f t="shared" si="13"/>
        <v>0</v>
      </c>
      <c r="J62" s="5">
        <f t="shared" si="13"/>
        <v>0</v>
      </c>
      <c r="K62" s="5">
        <f t="shared" si="13"/>
        <v>0</v>
      </c>
      <c r="L62" s="5">
        <f t="shared" si="13"/>
        <v>0</v>
      </c>
      <c r="M62" s="5">
        <f t="shared" si="13"/>
        <v>0</v>
      </c>
    </row>
    <row r="63" spans="1:13" x14ac:dyDescent="0.25">
      <c r="A63" s="90" t="s">
        <v>21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2"/>
    </row>
    <row r="64" spans="1:13" x14ac:dyDescent="0.25">
      <c r="A64" s="5">
        <v>1</v>
      </c>
      <c r="B64" s="34" t="s">
        <v>81</v>
      </c>
      <c r="C64" s="35">
        <v>2</v>
      </c>
      <c r="D64" s="36">
        <v>7</v>
      </c>
      <c r="E64" s="5">
        <v>0</v>
      </c>
      <c r="F64" s="24" t="s">
        <v>71</v>
      </c>
      <c r="G64" s="22" t="s">
        <v>72</v>
      </c>
      <c r="H64" s="30">
        <f t="shared" ref="H64:H67" si="14">I64+J64</f>
        <v>90</v>
      </c>
      <c r="I64" s="30">
        <v>45</v>
      </c>
      <c r="J64" s="30">
        <v>45</v>
      </c>
      <c r="K64" s="5">
        <v>4</v>
      </c>
      <c r="L64" s="5">
        <v>0</v>
      </c>
      <c r="M64" s="5">
        <v>0</v>
      </c>
    </row>
    <row r="65" spans="1:13" x14ac:dyDescent="0.25">
      <c r="A65" s="5">
        <v>2</v>
      </c>
      <c r="B65" s="34" t="s">
        <v>82</v>
      </c>
      <c r="C65" s="35">
        <v>2</v>
      </c>
      <c r="D65" s="36">
        <v>5</v>
      </c>
      <c r="E65" s="5">
        <v>0</v>
      </c>
      <c r="F65" s="24" t="s">
        <v>71</v>
      </c>
      <c r="G65" s="22" t="s">
        <v>72</v>
      </c>
      <c r="H65" s="30">
        <f t="shared" si="14"/>
        <v>60</v>
      </c>
      <c r="I65" s="31">
        <v>30</v>
      </c>
      <c r="J65" s="31">
        <v>30</v>
      </c>
      <c r="K65" s="5">
        <v>4</v>
      </c>
      <c r="L65" s="5">
        <v>0</v>
      </c>
      <c r="M65" s="5">
        <v>0</v>
      </c>
    </row>
    <row r="66" spans="1:13" x14ac:dyDescent="0.25">
      <c r="A66" s="5">
        <v>3</v>
      </c>
      <c r="B66" s="34" t="s">
        <v>83</v>
      </c>
      <c r="C66" s="35">
        <v>2</v>
      </c>
      <c r="D66" s="36">
        <v>6</v>
      </c>
      <c r="E66" s="5">
        <v>4</v>
      </c>
      <c r="F66" s="24" t="s">
        <v>71</v>
      </c>
      <c r="G66" s="22" t="s">
        <v>72</v>
      </c>
      <c r="H66" s="30">
        <f t="shared" si="14"/>
        <v>75</v>
      </c>
      <c r="I66" s="30">
        <v>30</v>
      </c>
      <c r="J66" s="30">
        <v>45</v>
      </c>
      <c r="K66" s="5">
        <v>4</v>
      </c>
      <c r="L66" s="5">
        <v>0</v>
      </c>
      <c r="M66" s="5">
        <v>0</v>
      </c>
    </row>
    <row r="67" spans="1:13" x14ac:dyDescent="0.25">
      <c r="A67" s="5">
        <v>4</v>
      </c>
      <c r="B67" s="34" t="s">
        <v>84</v>
      </c>
      <c r="C67" s="35">
        <v>2</v>
      </c>
      <c r="D67" s="36">
        <v>5</v>
      </c>
      <c r="E67" s="5">
        <v>2.5</v>
      </c>
      <c r="F67" s="24" t="s">
        <v>67</v>
      </c>
      <c r="G67" s="22" t="s">
        <v>72</v>
      </c>
      <c r="H67" s="30">
        <f t="shared" si="14"/>
        <v>60</v>
      </c>
      <c r="I67" s="30">
        <v>30</v>
      </c>
      <c r="J67" s="30">
        <v>30</v>
      </c>
      <c r="K67" s="5">
        <v>2</v>
      </c>
      <c r="L67" s="5">
        <v>0</v>
      </c>
      <c r="M67" s="5">
        <v>0</v>
      </c>
    </row>
    <row r="68" spans="1:13" x14ac:dyDescent="0.25">
      <c r="A68" s="104" t="s">
        <v>17</v>
      </c>
      <c r="B68" s="105"/>
      <c r="C68" s="106"/>
      <c r="D68" s="5">
        <f>SUM(D64:D67)</f>
        <v>23</v>
      </c>
      <c r="E68" s="5" t="s">
        <v>75</v>
      </c>
      <c r="F68" s="5" t="s">
        <v>75</v>
      </c>
      <c r="G68" s="5" t="s">
        <v>75</v>
      </c>
      <c r="H68" s="32">
        <f t="shared" ref="H68:M68" si="15">SUM(H64:H67)</f>
        <v>285</v>
      </c>
      <c r="I68" s="32">
        <f t="shared" si="15"/>
        <v>135</v>
      </c>
      <c r="J68" s="32">
        <f t="shared" si="15"/>
        <v>150</v>
      </c>
      <c r="K68" s="32">
        <f t="shared" si="15"/>
        <v>14</v>
      </c>
      <c r="L68" s="32">
        <f t="shared" si="15"/>
        <v>0</v>
      </c>
      <c r="M68" s="32">
        <f t="shared" si="15"/>
        <v>0</v>
      </c>
    </row>
    <row r="69" spans="1:13" x14ac:dyDescent="0.25">
      <c r="A69" s="104" t="s">
        <v>18</v>
      </c>
      <c r="B69" s="105"/>
      <c r="C69" s="106"/>
      <c r="D69" s="5">
        <f>SUM(E64:E67)</f>
        <v>6.5</v>
      </c>
      <c r="E69" s="5" t="s">
        <v>75</v>
      </c>
      <c r="F69" s="5" t="s">
        <v>75</v>
      </c>
      <c r="G69" s="5" t="s">
        <v>75</v>
      </c>
      <c r="H69" s="5">
        <v>75</v>
      </c>
      <c r="I69" s="5">
        <v>0</v>
      </c>
      <c r="J69" s="5">
        <v>75</v>
      </c>
      <c r="K69" s="5">
        <v>0</v>
      </c>
      <c r="L69" s="5">
        <v>0</v>
      </c>
      <c r="M69" s="5">
        <v>0</v>
      </c>
    </row>
    <row r="70" spans="1:13" x14ac:dyDescent="0.25">
      <c r="A70" s="104" t="s">
        <v>19</v>
      </c>
      <c r="B70" s="105"/>
      <c r="C70" s="106"/>
      <c r="D70" s="5">
        <v>0</v>
      </c>
      <c r="E70" s="5" t="s">
        <v>75</v>
      </c>
      <c r="F70" s="5" t="s">
        <v>75</v>
      </c>
      <c r="G70" s="5" t="s">
        <v>75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x14ac:dyDescent="0.25">
      <c r="A71" s="90" t="s">
        <v>22</v>
      </c>
      <c r="B71" s="91"/>
      <c r="C71" s="91"/>
      <c r="D71" s="91"/>
      <c r="E71" s="91"/>
      <c r="F71" s="91"/>
      <c r="G71" s="91"/>
      <c r="H71" s="91"/>
      <c r="I71" s="107"/>
      <c r="J71" s="107"/>
      <c r="K71" s="107"/>
      <c r="L71" s="91"/>
      <c r="M71" s="92"/>
    </row>
    <row r="72" spans="1:13" x14ac:dyDescent="0.25">
      <c r="A72" s="5">
        <v>1</v>
      </c>
      <c r="B72" s="47" t="s">
        <v>121</v>
      </c>
      <c r="C72" s="48">
        <v>2</v>
      </c>
      <c r="D72" s="50">
        <v>2</v>
      </c>
      <c r="E72" s="5">
        <v>0</v>
      </c>
      <c r="F72" s="51" t="s">
        <v>71</v>
      </c>
      <c r="G72" s="5" t="s">
        <v>73</v>
      </c>
      <c r="H72" s="52">
        <f t="shared" ref="H72:H73" si="16">I72+J72</f>
        <v>45</v>
      </c>
      <c r="I72" s="37">
        <v>30</v>
      </c>
      <c r="J72" s="37">
        <v>15</v>
      </c>
      <c r="K72" s="37">
        <v>4</v>
      </c>
      <c r="L72" s="5">
        <v>0</v>
      </c>
      <c r="M72" s="5">
        <v>0</v>
      </c>
    </row>
    <row r="73" spans="1:13" x14ac:dyDescent="0.25">
      <c r="A73" s="5">
        <v>2</v>
      </c>
      <c r="B73" s="47" t="s">
        <v>122</v>
      </c>
      <c r="C73" s="48">
        <v>2</v>
      </c>
      <c r="D73" s="50">
        <v>2</v>
      </c>
      <c r="E73" s="5">
        <v>0</v>
      </c>
      <c r="F73" s="51" t="s">
        <v>67</v>
      </c>
      <c r="G73" s="5" t="s">
        <v>73</v>
      </c>
      <c r="H73" s="52">
        <f t="shared" si="16"/>
        <v>45</v>
      </c>
      <c r="I73" s="37">
        <v>30</v>
      </c>
      <c r="J73" s="37">
        <v>15</v>
      </c>
      <c r="K73" s="37">
        <v>2</v>
      </c>
      <c r="L73" s="5">
        <v>0</v>
      </c>
      <c r="M73" s="5">
        <v>0</v>
      </c>
    </row>
    <row r="74" spans="1:13" x14ac:dyDescent="0.25">
      <c r="A74" s="104" t="s">
        <v>17</v>
      </c>
      <c r="B74" s="105"/>
      <c r="C74" s="106"/>
      <c r="D74" s="5">
        <f>SUM(D72:D73)</f>
        <v>4</v>
      </c>
      <c r="E74" s="5" t="s">
        <v>75</v>
      </c>
      <c r="F74" s="5" t="s">
        <v>75</v>
      </c>
      <c r="G74" s="5" t="s">
        <v>75</v>
      </c>
      <c r="H74" s="5">
        <f t="shared" ref="H74:M74" si="17">SUM(H72:H73)</f>
        <v>90</v>
      </c>
      <c r="I74" s="5">
        <f t="shared" si="17"/>
        <v>60</v>
      </c>
      <c r="J74" s="5">
        <f t="shared" si="17"/>
        <v>30</v>
      </c>
      <c r="K74" s="5">
        <f t="shared" si="17"/>
        <v>6</v>
      </c>
      <c r="L74" s="5">
        <f t="shared" si="17"/>
        <v>0</v>
      </c>
      <c r="M74" s="5">
        <f t="shared" si="17"/>
        <v>0</v>
      </c>
    </row>
    <row r="75" spans="1:13" x14ac:dyDescent="0.25">
      <c r="A75" s="104" t="s">
        <v>18</v>
      </c>
      <c r="B75" s="105"/>
      <c r="C75" s="106"/>
      <c r="D75" s="5">
        <f>SUM(E72:E73)</f>
        <v>0</v>
      </c>
      <c r="E75" s="5" t="s">
        <v>75</v>
      </c>
      <c r="F75" s="5" t="s">
        <v>75</v>
      </c>
      <c r="G75" s="5" t="s">
        <v>75</v>
      </c>
      <c r="H75" s="5">
        <v>30</v>
      </c>
      <c r="I75" s="5">
        <v>0</v>
      </c>
      <c r="J75" s="5">
        <v>30</v>
      </c>
      <c r="K75" s="5">
        <v>0</v>
      </c>
      <c r="L75" s="5">
        <v>0</v>
      </c>
      <c r="M75" s="5">
        <v>0</v>
      </c>
    </row>
    <row r="76" spans="1:13" x14ac:dyDescent="0.25">
      <c r="A76" s="104" t="s">
        <v>19</v>
      </c>
      <c r="B76" s="105"/>
      <c r="C76" s="106"/>
      <c r="D76" s="5">
        <f>D74</f>
        <v>4</v>
      </c>
      <c r="E76" s="5" t="s">
        <v>75</v>
      </c>
      <c r="F76" s="5" t="s">
        <v>75</v>
      </c>
      <c r="G76" s="5" t="s">
        <v>75</v>
      </c>
      <c r="H76" s="5">
        <f>H74</f>
        <v>90</v>
      </c>
      <c r="I76" s="5">
        <f t="shared" ref="I76:M76" si="18">I74</f>
        <v>60</v>
      </c>
      <c r="J76" s="5">
        <f t="shared" si="18"/>
        <v>30</v>
      </c>
      <c r="K76" s="5">
        <f t="shared" si="18"/>
        <v>6</v>
      </c>
      <c r="L76" s="5">
        <f t="shared" si="18"/>
        <v>0</v>
      </c>
      <c r="M76" s="5">
        <f t="shared" si="18"/>
        <v>0</v>
      </c>
    </row>
    <row r="77" spans="1:13" x14ac:dyDescent="0.25">
      <c r="A77" s="90" t="s">
        <v>23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2"/>
    </row>
    <row r="78" spans="1:13" x14ac:dyDescent="0.25">
      <c r="A78" s="5">
        <v>1</v>
      </c>
      <c r="B78" s="47" t="s">
        <v>123</v>
      </c>
      <c r="C78" s="48">
        <v>2</v>
      </c>
      <c r="D78" s="50">
        <v>1</v>
      </c>
      <c r="E78" s="5">
        <v>1</v>
      </c>
      <c r="F78" s="51" t="s">
        <v>67</v>
      </c>
      <c r="G78" s="5" t="s">
        <v>73</v>
      </c>
      <c r="H78" s="79">
        <f>I78+J78</f>
        <v>30</v>
      </c>
      <c r="I78" s="37">
        <v>0</v>
      </c>
      <c r="J78" s="37">
        <v>30</v>
      </c>
      <c r="K78" s="37">
        <v>2</v>
      </c>
      <c r="L78" s="5">
        <v>0</v>
      </c>
      <c r="M78" s="5">
        <v>0</v>
      </c>
    </row>
    <row r="79" spans="1:13" x14ac:dyDescent="0.25">
      <c r="A79" s="104" t="s">
        <v>17</v>
      </c>
      <c r="B79" s="105"/>
      <c r="C79" s="106"/>
      <c r="D79" s="46">
        <f>SUM(D78)</f>
        <v>1</v>
      </c>
      <c r="E79" s="46" t="s">
        <v>75</v>
      </c>
      <c r="F79" s="46" t="s">
        <v>75</v>
      </c>
      <c r="G79" s="46" t="s">
        <v>75</v>
      </c>
      <c r="H79" s="46">
        <f>SUM(H78)</f>
        <v>30</v>
      </c>
      <c r="I79" s="46">
        <f t="shared" ref="I79:M79" si="19">SUM(I78)</f>
        <v>0</v>
      </c>
      <c r="J79" s="46">
        <f t="shared" si="19"/>
        <v>30</v>
      </c>
      <c r="K79" s="46">
        <f t="shared" si="19"/>
        <v>2</v>
      </c>
      <c r="L79" s="46">
        <f t="shared" si="19"/>
        <v>0</v>
      </c>
      <c r="M79" s="46">
        <f t="shared" si="19"/>
        <v>0</v>
      </c>
    </row>
    <row r="80" spans="1:13" x14ac:dyDescent="0.25">
      <c r="A80" s="104" t="s">
        <v>18</v>
      </c>
      <c r="B80" s="105"/>
      <c r="C80" s="106"/>
      <c r="D80" s="46">
        <v>1</v>
      </c>
      <c r="E80" s="46" t="s">
        <v>75</v>
      </c>
      <c r="F80" s="46" t="s">
        <v>75</v>
      </c>
      <c r="G80" s="46" t="s">
        <v>75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</row>
    <row r="81" spans="1:13" x14ac:dyDescent="0.25">
      <c r="A81" s="104" t="s">
        <v>19</v>
      </c>
      <c r="B81" s="105"/>
      <c r="C81" s="106"/>
      <c r="D81" s="46">
        <v>1</v>
      </c>
      <c r="E81" s="46" t="s">
        <v>75</v>
      </c>
      <c r="F81" s="46" t="s">
        <v>75</v>
      </c>
      <c r="G81" s="46" t="s">
        <v>75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</row>
    <row r="82" spans="1:13" x14ac:dyDescent="0.25">
      <c r="A82" s="90" t="s">
        <v>26</v>
      </c>
      <c r="B82" s="91"/>
      <c r="C82" s="92"/>
      <c r="D82" s="13">
        <f>D60+D68+D74+D79</f>
        <v>30</v>
      </c>
      <c r="E82" s="13" t="s">
        <v>75</v>
      </c>
      <c r="F82" s="13" t="s">
        <v>75</v>
      </c>
      <c r="G82" s="13" t="s">
        <v>75</v>
      </c>
      <c r="H82" s="13">
        <f>H60+H68+H74+H79</f>
        <v>435</v>
      </c>
      <c r="I82" s="13">
        <f t="shared" ref="I82:M82" si="20">I60+I68+I74+I79</f>
        <v>195</v>
      </c>
      <c r="J82" s="13">
        <f t="shared" si="20"/>
        <v>240</v>
      </c>
      <c r="K82" s="13">
        <f t="shared" si="20"/>
        <v>23</v>
      </c>
      <c r="L82" s="13">
        <f t="shared" si="20"/>
        <v>0</v>
      </c>
      <c r="M82" s="13">
        <f t="shared" si="20"/>
        <v>0</v>
      </c>
    </row>
    <row r="84" spans="1:13" x14ac:dyDescent="0.25">
      <c r="A84" s="4" t="s">
        <v>136</v>
      </c>
    </row>
    <row r="85" spans="1:13" x14ac:dyDescent="0.25">
      <c r="A85" s="95" t="s">
        <v>1</v>
      </c>
      <c r="B85" s="95" t="s">
        <v>2</v>
      </c>
      <c r="C85" s="97" t="s">
        <v>3</v>
      </c>
      <c r="D85" s="97" t="s">
        <v>4</v>
      </c>
      <c r="E85" s="99" t="s">
        <v>5</v>
      </c>
      <c r="F85" s="97" t="s">
        <v>6</v>
      </c>
      <c r="G85" s="99" t="s">
        <v>7</v>
      </c>
      <c r="H85" s="101" t="s">
        <v>8</v>
      </c>
      <c r="I85" s="102"/>
      <c r="J85" s="102"/>
      <c r="K85" s="103"/>
      <c r="L85" s="97" t="s">
        <v>13</v>
      </c>
      <c r="M85" s="97" t="s">
        <v>14</v>
      </c>
    </row>
    <row r="86" spans="1:13" ht="74.25" x14ac:dyDescent="0.25">
      <c r="A86" s="96"/>
      <c r="B86" s="96"/>
      <c r="C86" s="98"/>
      <c r="D86" s="98"/>
      <c r="E86" s="100"/>
      <c r="F86" s="98"/>
      <c r="G86" s="100"/>
      <c r="H86" s="3" t="s">
        <v>9</v>
      </c>
      <c r="I86" s="1" t="s">
        <v>10</v>
      </c>
      <c r="J86" s="1" t="s">
        <v>11</v>
      </c>
      <c r="K86" s="2" t="s">
        <v>12</v>
      </c>
      <c r="L86" s="98"/>
      <c r="M86" s="98"/>
    </row>
    <row r="87" spans="1:13" x14ac:dyDescent="0.25">
      <c r="A87" s="90" t="s">
        <v>15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2"/>
    </row>
    <row r="88" spans="1:13" x14ac:dyDescent="0.25">
      <c r="A88" s="90" t="s">
        <v>16</v>
      </c>
      <c r="B88" s="91"/>
      <c r="C88" s="91"/>
      <c r="D88" s="91"/>
      <c r="E88" s="91"/>
      <c r="F88" s="91"/>
      <c r="G88" s="91"/>
      <c r="H88" s="107"/>
      <c r="I88" s="107"/>
      <c r="J88" s="107"/>
      <c r="K88" s="107"/>
      <c r="L88" s="107"/>
      <c r="M88" s="108"/>
    </row>
    <row r="89" spans="1:13" x14ac:dyDescent="0.25">
      <c r="A89" s="5">
        <v>1</v>
      </c>
      <c r="B89" s="25" t="s">
        <v>68</v>
      </c>
      <c r="C89" s="22">
        <v>3</v>
      </c>
      <c r="D89" s="26">
        <v>2</v>
      </c>
      <c r="E89" s="5">
        <v>0</v>
      </c>
      <c r="F89" s="23" t="s">
        <v>67</v>
      </c>
      <c r="G89" s="5" t="s">
        <v>73</v>
      </c>
      <c r="H89" s="5">
        <f t="shared" ref="H89:H90" si="21">I89+J89</f>
        <v>30</v>
      </c>
      <c r="I89" s="30">
        <v>0</v>
      </c>
      <c r="J89" s="30">
        <v>30</v>
      </c>
      <c r="K89" s="5">
        <v>1</v>
      </c>
      <c r="L89" s="5">
        <v>0</v>
      </c>
      <c r="M89" s="5">
        <v>0</v>
      </c>
    </row>
    <row r="90" spans="1:13" x14ac:dyDescent="0.25">
      <c r="A90" s="5">
        <v>2</v>
      </c>
      <c r="B90" s="27" t="s">
        <v>151</v>
      </c>
      <c r="C90" s="22">
        <v>3</v>
      </c>
      <c r="D90" s="26">
        <v>0</v>
      </c>
      <c r="E90" s="5">
        <v>0</v>
      </c>
      <c r="F90" s="28" t="s">
        <v>67</v>
      </c>
      <c r="G90" s="5" t="s">
        <v>73</v>
      </c>
      <c r="H90" s="5">
        <f t="shared" si="21"/>
        <v>30</v>
      </c>
      <c r="I90" s="31">
        <v>0</v>
      </c>
      <c r="J90" s="31">
        <v>30</v>
      </c>
      <c r="K90" s="5">
        <v>1</v>
      </c>
      <c r="L90" s="5">
        <v>0</v>
      </c>
      <c r="M90" s="5">
        <v>0</v>
      </c>
    </row>
    <row r="91" spans="1:13" x14ac:dyDescent="0.25">
      <c r="A91" s="104" t="s">
        <v>17</v>
      </c>
      <c r="B91" s="105"/>
      <c r="C91" s="106"/>
      <c r="D91" s="5">
        <f>SUM(D89:D90)</f>
        <v>2</v>
      </c>
      <c r="E91" s="5" t="s">
        <v>75</v>
      </c>
      <c r="F91" s="5" t="s">
        <v>75</v>
      </c>
      <c r="G91" s="5" t="s">
        <v>75</v>
      </c>
      <c r="H91" s="5">
        <f t="shared" ref="H91:M91" si="22">SUM(H89:H90)</f>
        <v>60</v>
      </c>
      <c r="I91" s="5">
        <f t="shared" si="22"/>
        <v>0</v>
      </c>
      <c r="J91" s="5">
        <f t="shared" si="22"/>
        <v>60</v>
      </c>
      <c r="K91" s="5">
        <f t="shared" si="22"/>
        <v>2</v>
      </c>
      <c r="L91" s="5">
        <f t="shared" si="22"/>
        <v>0</v>
      </c>
      <c r="M91" s="5">
        <f t="shared" si="22"/>
        <v>0</v>
      </c>
    </row>
    <row r="92" spans="1:13" x14ac:dyDescent="0.25">
      <c r="A92" s="104" t="s">
        <v>18</v>
      </c>
      <c r="B92" s="105"/>
      <c r="C92" s="106"/>
      <c r="D92" s="5">
        <f>SUM(E89:E90)</f>
        <v>0</v>
      </c>
      <c r="E92" s="5" t="s">
        <v>75</v>
      </c>
      <c r="F92" s="5" t="s">
        <v>75</v>
      </c>
      <c r="G92" s="5" t="s">
        <v>75</v>
      </c>
      <c r="H92" s="5">
        <f>I92+J92</f>
        <v>0</v>
      </c>
      <c r="I92" s="5">
        <f>SUM(N89:N89)</f>
        <v>0</v>
      </c>
      <c r="J92" s="5">
        <f>SUM(O89:O89)</f>
        <v>0</v>
      </c>
      <c r="K92" s="5">
        <v>0</v>
      </c>
      <c r="L92" s="5">
        <f>SUM(Q89:Q89)</f>
        <v>0</v>
      </c>
      <c r="M92" s="5">
        <f>SUM(R89:R89)</f>
        <v>0</v>
      </c>
    </row>
    <row r="93" spans="1:13" x14ac:dyDescent="0.25">
      <c r="A93" s="104" t="s">
        <v>19</v>
      </c>
      <c r="B93" s="105"/>
      <c r="C93" s="106"/>
      <c r="D93" s="5">
        <f>SUMIF(G89:G90,"f",D89:D90)</f>
        <v>2</v>
      </c>
      <c r="E93" s="5" t="s">
        <v>75</v>
      </c>
      <c r="F93" s="5" t="s">
        <v>75</v>
      </c>
      <c r="G93" s="5" t="s">
        <v>75</v>
      </c>
      <c r="H93" s="5">
        <f t="shared" ref="H93:M93" si="23">SUMIF($G$21:$G$21,"f",H89:H90)</f>
        <v>0</v>
      </c>
      <c r="I93" s="5">
        <f t="shared" si="23"/>
        <v>0</v>
      </c>
      <c r="J93" s="5">
        <f t="shared" si="23"/>
        <v>0</v>
      </c>
      <c r="K93" s="5">
        <f t="shared" si="23"/>
        <v>0</v>
      </c>
      <c r="L93" s="5">
        <f t="shared" si="23"/>
        <v>0</v>
      </c>
      <c r="M93" s="5">
        <f t="shared" si="23"/>
        <v>0</v>
      </c>
    </row>
    <row r="94" spans="1:13" x14ac:dyDescent="0.25">
      <c r="A94" s="90" t="s">
        <v>21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2"/>
    </row>
    <row r="95" spans="1:13" x14ac:dyDescent="0.25">
      <c r="A95" s="5">
        <v>1</v>
      </c>
      <c r="B95" s="34" t="s">
        <v>85</v>
      </c>
      <c r="C95" s="35">
        <v>3</v>
      </c>
      <c r="D95" s="36">
        <v>5</v>
      </c>
      <c r="E95" s="5">
        <v>0</v>
      </c>
      <c r="F95" s="24" t="s">
        <v>71</v>
      </c>
      <c r="G95" s="22" t="s">
        <v>72</v>
      </c>
      <c r="H95" s="30">
        <f t="shared" ref="H95:H98" si="24">I95+J95</f>
        <v>60</v>
      </c>
      <c r="I95" s="30">
        <v>30</v>
      </c>
      <c r="J95" s="30">
        <v>30</v>
      </c>
      <c r="K95" s="5">
        <v>4</v>
      </c>
      <c r="L95" s="5">
        <v>0</v>
      </c>
      <c r="M95" s="5">
        <v>0</v>
      </c>
    </row>
    <row r="96" spans="1:13" x14ac:dyDescent="0.25">
      <c r="A96" s="5">
        <v>2</v>
      </c>
      <c r="B96" s="34" t="s">
        <v>86</v>
      </c>
      <c r="C96" s="35">
        <v>3</v>
      </c>
      <c r="D96" s="36">
        <v>8</v>
      </c>
      <c r="E96" s="5">
        <v>0</v>
      </c>
      <c r="F96" s="24" t="s">
        <v>71</v>
      </c>
      <c r="G96" s="22" t="s">
        <v>72</v>
      </c>
      <c r="H96" s="30">
        <f t="shared" si="24"/>
        <v>120</v>
      </c>
      <c r="I96" s="31">
        <v>60</v>
      </c>
      <c r="J96" s="31">
        <v>60</v>
      </c>
      <c r="K96" s="5">
        <v>4</v>
      </c>
      <c r="L96" s="5">
        <v>0</v>
      </c>
      <c r="M96" s="5">
        <v>0</v>
      </c>
    </row>
    <row r="97" spans="1:13" x14ac:dyDescent="0.25">
      <c r="A97" s="5">
        <v>3</v>
      </c>
      <c r="B97" s="34" t="s">
        <v>87</v>
      </c>
      <c r="C97" s="35">
        <v>3</v>
      </c>
      <c r="D97" s="36">
        <v>5</v>
      </c>
      <c r="E97" s="5">
        <v>0</v>
      </c>
      <c r="F97" s="24" t="s">
        <v>67</v>
      </c>
      <c r="G97" s="22" t="s">
        <v>72</v>
      </c>
      <c r="H97" s="30">
        <f t="shared" si="24"/>
        <v>60</v>
      </c>
      <c r="I97" s="30">
        <v>30</v>
      </c>
      <c r="J97" s="30">
        <v>30</v>
      </c>
      <c r="K97" s="5">
        <v>2</v>
      </c>
      <c r="L97" s="5">
        <v>0</v>
      </c>
      <c r="M97" s="5">
        <v>0</v>
      </c>
    </row>
    <row r="98" spans="1:13" x14ac:dyDescent="0.25">
      <c r="A98" s="5">
        <v>4</v>
      </c>
      <c r="B98" s="34" t="s">
        <v>88</v>
      </c>
      <c r="C98" s="35">
        <v>3</v>
      </c>
      <c r="D98" s="36">
        <v>5</v>
      </c>
      <c r="E98" s="5">
        <v>2.5</v>
      </c>
      <c r="F98" s="24" t="s">
        <v>71</v>
      </c>
      <c r="G98" s="22" t="s">
        <v>72</v>
      </c>
      <c r="H98" s="30">
        <f t="shared" si="24"/>
        <v>60</v>
      </c>
      <c r="I98" s="30">
        <v>30</v>
      </c>
      <c r="J98" s="30">
        <v>30</v>
      </c>
      <c r="K98" s="5">
        <v>4</v>
      </c>
      <c r="L98" s="5">
        <v>0</v>
      </c>
      <c r="M98" s="5">
        <v>0</v>
      </c>
    </row>
    <row r="99" spans="1:13" x14ac:dyDescent="0.25">
      <c r="A99" s="104" t="s">
        <v>17</v>
      </c>
      <c r="B99" s="105"/>
      <c r="C99" s="106"/>
      <c r="D99" s="5">
        <f>SUM(D95:D98)</f>
        <v>23</v>
      </c>
      <c r="E99" s="5" t="s">
        <v>75</v>
      </c>
      <c r="F99" s="5" t="s">
        <v>75</v>
      </c>
      <c r="G99" s="5" t="s">
        <v>75</v>
      </c>
      <c r="H99" s="32">
        <f t="shared" ref="H99:M99" si="25">SUM(H95:H98)</f>
        <v>300</v>
      </c>
      <c r="I99" s="32">
        <f t="shared" si="25"/>
        <v>150</v>
      </c>
      <c r="J99" s="32">
        <f t="shared" si="25"/>
        <v>150</v>
      </c>
      <c r="K99" s="32">
        <f t="shared" si="25"/>
        <v>14</v>
      </c>
      <c r="L99" s="32">
        <f t="shared" si="25"/>
        <v>0</v>
      </c>
      <c r="M99" s="32">
        <f t="shared" si="25"/>
        <v>0</v>
      </c>
    </row>
    <row r="100" spans="1:13" x14ac:dyDescent="0.25">
      <c r="A100" s="104" t="s">
        <v>18</v>
      </c>
      <c r="B100" s="105"/>
      <c r="C100" s="106"/>
      <c r="D100" s="5">
        <f>SUM(E95:E98)</f>
        <v>2.5</v>
      </c>
      <c r="E100" s="5" t="s">
        <v>75</v>
      </c>
      <c r="F100" s="5" t="s">
        <v>75</v>
      </c>
      <c r="G100" s="5" t="s">
        <v>75</v>
      </c>
      <c r="H100" s="5">
        <v>30</v>
      </c>
      <c r="I100" s="5">
        <v>0</v>
      </c>
      <c r="J100" s="5">
        <v>30</v>
      </c>
      <c r="K100" s="5">
        <v>0</v>
      </c>
      <c r="L100" s="5">
        <v>0</v>
      </c>
      <c r="M100" s="5">
        <v>0</v>
      </c>
    </row>
    <row r="101" spans="1:13" x14ac:dyDescent="0.25">
      <c r="A101" s="104" t="s">
        <v>19</v>
      </c>
      <c r="B101" s="105"/>
      <c r="C101" s="106"/>
      <c r="D101" s="5">
        <v>0</v>
      </c>
      <c r="E101" s="5" t="s">
        <v>75</v>
      </c>
      <c r="F101" s="5" t="s">
        <v>75</v>
      </c>
      <c r="G101" s="5" t="s">
        <v>75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</row>
    <row r="102" spans="1:13" x14ac:dyDescent="0.25">
      <c r="A102" s="90" t="s">
        <v>22</v>
      </c>
      <c r="B102" s="91"/>
      <c r="C102" s="91"/>
      <c r="D102" s="91"/>
      <c r="E102" s="91"/>
      <c r="F102" s="91"/>
      <c r="G102" s="91"/>
      <c r="H102" s="91"/>
      <c r="I102" s="107"/>
      <c r="J102" s="107"/>
      <c r="K102" s="107"/>
      <c r="L102" s="91"/>
      <c r="M102" s="92"/>
    </row>
    <row r="103" spans="1:13" x14ac:dyDescent="0.25">
      <c r="A103" s="5">
        <v>1</v>
      </c>
      <c r="B103" s="47" t="s">
        <v>124</v>
      </c>
      <c r="C103" s="48">
        <v>3</v>
      </c>
      <c r="D103" s="50">
        <v>2</v>
      </c>
      <c r="E103" s="5">
        <v>0</v>
      </c>
      <c r="F103" s="51" t="s">
        <v>67</v>
      </c>
      <c r="G103" s="5" t="s">
        <v>73</v>
      </c>
      <c r="H103" s="52">
        <f t="shared" ref="H103" si="26">I103+J103</f>
        <v>30</v>
      </c>
      <c r="I103" s="37">
        <v>15</v>
      </c>
      <c r="J103" s="37">
        <v>15</v>
      </c>
      <c r="K103" s="37">
        <v>2</v>
      </c>
      <c r="L103" s="5">
        <v>0</v>
      </c>
      <c r="M103" s="5">
        <v>0</v>
      </c>
    </row>
    <row r="104" spans="1:13" x14ac:dyDescent="0.25">
      <c r="A104" s="5">
        <v>2</v>
      </c>
      <c r="B104" s="47" t="s">
        <v>165</v>
      </c>
      <c r="C104" s="68">
        <v>3</v>
      </c>
      <c r="D104" s="50">
        <v>2</v>
      </c>
      <c r="E104" s="69">
        <v>1</v>
      </c>
      <c r="F104" s="70" t="s">
        <v>67</v>
      </c>
      <c r="G104" s="69" t="s">
        <v>73</v>
      </c>
      <c r="H104" s="71">
        <f>I104+J104</f>
        <v>30</v>
      </c>
      <c r="I104" s="72">
        <v>15</v>
      </c>
      <c r="J104" s="72">
        <v>15</v>
      </c>
      <c r="K104" s="72">
        <v>2</v>
      </c>
      <c r="L104" s="69">
        <v>0</v>
      </c>
      <c r="M104" s="69">
        <v>0</v>
      </c>
    </row>
    <row r="105" spans="1:13" x14ac:dyDescent="0.25">
      <c r="A105" s="5" t="s">
        <v>173</v>
      </c>
      <c r="B105" s="67" t="s">
        <v>125</v>
      </c>
      <c r="C105" s="5"/>
      <c r="D105" s="5"/>
      <c r="E105" s="5"/>
      <c r="F105" s="37"/>
      <c r="G105" s="5"/>
      <c r="H105" s="5"/>
      <c r="I105" s="37"/>
      <c r="J105" s="37"/>
      <c r="K105" s="37"/>
      <c r="L105" s="5"/>
      <c r="M105" s="5"/>
    </row>
    <row r="106" spans="1:13" x14ac:dyDescent="0.25">
      <c r="A106" s="5" t="s">
        <v>174</v>
      </c>
      <c r="B106" s="78" t="s">
        <v>166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104" t="s">
        <v>17</v>
      </c>
      <c r="B107" s="105"/>
      <c r="C107" s="106"/>
      <c r="D107" s="5">
        <f>SUM(D103:D106)</f>
        <v>4</v>
      </c>
      <c r="E107" s="5" t="s">
        <v>75</v>
      </c>
      <c r="F107" s="5" t="s">
        <v>75</v>
      </c>
      <c r="G107" s="5" t="s">
        <v>75</v>
      </c>
      <c r="H107" s="5">
        <f t="shared" ref="H107:M107" si="27">SUM(H103:H106)</f>
        <v>60</v>
      </c>
      <c r="I107" s="5">
        <f t="shared" si="27"/>
        <v>30</v>
      </c>
      <c r="J107" s="5">
        <f t="shared" si="27"/>
        <v>30</v>
      </c>
      <c r="K107" s="5">
        <f t="shared" si="27"/>
        <v>4</v>
      </c>
      <c r="L107" s="5">
        <f t="shared" si="27"/>
        <v>0</v>
      </c>
      <c r="M107" s="5">
        <f t="shared" si="27"/>
        <v>0</v>
      </c>
    </row>
    <row r="108" spans="1:13" x14ac:dyDescent="0.25">
      <c r="A108" s="104" t="s">
        <v>18</v>
      </c>
      <c r="B108" s="105"/>
      <c r="C108" s="106"/>
      <c r="D108" s="5">
        <f>SUM(E103:E106)</f>
        <v>1</v>
      </c>
      <c r="E108" s="5" t="s">
        <v>75</v>
      </c>
      <c r="F108" s="5" t="s">
        <v>75</v>
      </c>
      <c r="G108" s="5" t="s">
        <v>75</v>
      </c>
      <c r="H108" s="5">
        <v>30</v>
      </c>
      <c r="I108" s="5">
        <v>0</v>
      </c>
      <c r="J108" s="5">
        <v>30</v>
      </c>
      <c r="K108" s="5">
        <v>0</v>
      </c>
      <c r="L108" s="5">
        <v>0</v>
      </c>
      <c r="M108" s="5">
        <v>0</v>
      </c>
    </row>
    <row r="109" spans="1:13" x14ac:dyDescent="0.25">
      <c r="A109" s="104" t="s">
        <v>19</v>
      </c>
      <c r="B109" s="105"/>
      <c r="C109" s="106"/>
      <c r="D109" s="5">
        <f>D107</f>
        <v>4</v>
      </c>
      <c r="E109" s="5" t="s">
        <v>75</v>
      </c>
      <c r="F109" s="5" t="s">
        <v>75</v>
      </c>
      <c r="G109" s="5" t="s">
        <v>75</v>
      </c>
      <c r="H109" s="5">
        <f>H107</f>
        <v>60</v>
      </c>
      <c r="I109" s="5">
        <f t="shared" ref="I109:M109" si="28">I107</f>
        <v>30</v>
      </c>
      <c r="J109" s="5">
        <f t="shared" si="28"/>
        <v>30</v>
      </c>
      <c r="K109" s="5">
        <f t="shared" si="28"/>
        <v>4</v>
      </c>
      <c r="L109" s="5">
        <f t="shared" si="28"/>
        <v>0</v>
      </c>
      <c r="M109" s="5">
        <f t="shared" si="28"/>
        <v>0</v>
      </c>
    </row>
    <row r="110" spans="1:13" x14ac:dyDescent="0.25">
      <c r="A110" s="90" t="s">
        <v>23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2"/>
    </row>
    <row r="111" spans="1:13" x14ac:dyDescent="0.25">
      <c r="A111" s="5">
        <v>1</v>
      </c>
      <c r="B111" s="47" t="s">
        <v>123</v>
      </c>
      <c r="C111" s="48">
        <v>2</v>
      </c>
      <c r="D111" s="50">
        <v>1</v>
      </c>
      <c r="E111" s="5">
        <v>1</v>
      </c>
      <c r="F111" s="51" t="s">
        <v>67</v>
      </c>
      <c r="G111" s="5" t="s">
        <v>73</v>
      </c>
      <c r="H111" s="80">
        <v>30</v>
      </c>
      <c r="I111" s="37">
        <v>0</v>
      </c>
      <c r="J111" s="37">
        <v>30</v>
      </c>
      <c r="K111" s="37">
        <v>2</v>
      </c>
      <c r="L111" s="5">
        <v>0</v>
      </c>
      <c r="M111" s="5">
        <v>0</v>
      </c>
    </row>
    <row r="112" spans="1:13" x14ac:dyDescent="0.25">
      <c r="A112" s="104" t="s">
        <v>17</v>
      </c>
      <c r="B112" s="105"/>
      <c r="C112" s="106"/>
      <c r="D112" s="46">
        <f>SUM(D111:D111)</f>
        <v>1</v>
      </c>
      <c r="E112" s="46" t="s">
        <v>75</v>
      </c>
      <c r="F112" s="46" t="s">
        <v>75</v>
      </c>
      <c r="G112" s="46" t="s">
        <v>75</v>
      </c>
      <c r="H112" s="46">
        <f t="shared" ref="H112:M112" si="29">SUM(H111:H111)</f>
        <v>30</v>
      </c>
      <c r="I112" s="46">
        <f t="shared" si="29"/>
        <v>0</v>
      </c>
      <c r="J112" s="46">
        <f t="shared" si="29"/>
        <v>30</v>
      </c>
      <c r="K112" s="46">
        <f t="shared" si="29"/>
        <v>2</v>
      </c>
      <c r="L112" s="46">
        <f t="shared" si="29"/>
        <v>0</v>
      </c>
      <c r="M112" s="46">
        <f t="shared" si="29"/>
        <v>0</v>
      </c>
    </row>
    <row r="113" spans="1:13" x14ac:dyDescent="0.25">
      <c r="A113" s="104" t="s">
        <v>18</v>
      </c>
      <c r="B113" s="105"/>
      <c r="C113" s="106"/>
      <c r="D113" s="46">
        <v>1</v>
      </c>
      <c r="E113" s="46" t="s">
        <v>75</v>
      </c>
      <c r="F113" s="46" t="s">
        <v>75</v>
      </c>
      <c r="G113" s="46" t="s">
        <v>75</v>
      </c>
      <c r="H113" s="46">
        <v>30</v>
      </c>
      <c r="I113" s="46">
        <v>0</v>
      </c>
      <c r="J113" s="46">
        <v>30</v>
      </c>
      <c r="K113" s="46">
        <v>0</v>
      </c>
      <c r="L113" s="46">
        <v>0</v>
      </c>
      <c r="M113" s="46">
        <v>0</v>
      </c>
    </row>
    <row r="114" spans="1:13" x14ac:dyDescent="0.25">
      <c r="A114" s="104" t="s">
        <v>19</v>
      </c>
      <c r="B114" s="105"/>
      <c r="C114" s="106"/>
      <c r="D114" s="46">
        <v>1</v>
      </c>
      <c r="E114" s="46" t="s">
        <v>75</v>
      </c>
      <c r="F114" s="46" t="s">
        <v>75</v>
      </c>
      <c r="G114" s="46" t="s">
        <v>75</v>
      </c>
      <c r="H114" s="46">
        <v>30</v>
      </c>
      <c r="I114" s="46">
        <v>0</v>
      </c>
      <c r="J114" s="46">
        <v>30</v>
      </c>
      <c r="K114" s="46">
        <v>0</v>
      </c>
      <c r="L114" s="46">
        <v>0</v>
      </c>
      <c r="M114" s="46">
        <v>0</v>
      </c>
    </row>
    <row r="115" spans="1:13" x14ac:dyDescent="0.25">
      <c r="A115" s="90" t="s">
        <v>137</v>
      </c>
      <c r="B115" s="91"/>
      <c r="C115" s="92"/>
      <c r="D115" s="13">
        <f>D91+D99+D107+D112</f>
        <v>30</v>
      </c>
      <c r="E115" s="13" t="s">
        <v>75</v>
      </c>
      <c r="F115" s="13" t="s">
        <v>75</v>
      </c>
      <c r="G115" s="13" t="s">
        <v>75</v>
      </c>
      <c r="H115" s="13">
        <f>H91+H99+H107+H112</f>
        <v>450</v>
      </c>
      <c r="I115" s="13">
        <f t="shared" ref="I115:M115" si="30">I91+I99+I107+I112</f>
        <v>180</v>
      </c>
      <c r="J115" s="13">
        <f t="shared" si="30"/>
        <v>270</v>
      </c>
      <c r="K115" s="13">
        <f t="shared" si="30"/>
        <v>22</v>
      </c>
      <c r="L115" s="13">
        <f t="shared" si="30"/>
        <v>0</v>
      </c>
      <c r="M115" s="13">
        <f t="shared" si="30"/>
        <v>0</v>
      </c>
    </row>
    <row r="117" spans="1:13" x14ac:dyDescent="0.25">
      <c r="A117" s="4" t="s">
        <v>138</v>
      </c>
    </row>
    <row r="118" spans="1:13" x14ac:dyDescent="0.25">
      <c r="A118" s="95" t="s">
        <v>1</v>
      </c>
      <c r="B118" s="95" t="s">
        <v>2</v>
      </c>
      <c r="C118" s="97" t="s">
        <v>3</v>
      </c>
      <c r="D118" s="97" t="s">
        <v>4</v>
      </c>
      <c r="E118" s="99" t="s">
        <v>5</v>
      </c>
      <c r="F118" s="97" t="s">
        <v>6</v>
      </c>
      <c r="G118" s="99" t="s">
        <v>7</v>
      </c>
      <c r="H118" s="101" t="s">
        <v>8</v>
      </c>
      <c r="I118" s="102"/>
      <c r="J118" s="102"/>
      <c r="K118" s="103"/>
      <c r="L118" s="97" t="s">
        <v>13</v>
      </c>
      <c r="M118" s="97" t="s">
        <v>14</v>
      </c>
    </row>
    <row r="119" spans="1:13" ht="74.25" x14ac:dyDescent="0.25">
      <c r="A119" s="96"/>
      <c r="B119" s="96"/>
      <c r="C119" s="98"/>
      <c r="D119" s="98"/>
      <c r="E119" s="100"/>
      <c r="F119" s="98"/>
      <c r="G119" s="100"/>
      <c r="H119" s="3" t="s">
        <v>9</v>
      </c>
      <c r="I119" s="1" t="s">
        <v>10</v>
      </c>
      <c r="J119" s="1" t="s">
        <v>11</v>
      </c>
      <c r="K119" s="2" t="s">
        <v>12</v>
      </c>
      <c r="L119" s="98"/>
      <c r="M119" s="98"/>
    </row>
    <row r="120" spans="1:13" x14ac:dyDescent="0.25">
      <c r="A120" s="90" t="s">
        <v>15</v>
      </c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2"/>
    </row>
    <row r="121" spans="1:13" x14ac:dyDescent="0.25">
      <c r="A121" s="90" t="s">
        <v>16</v>
      </c>
      <c r="B121" s="91"/>
      <c r="C121" s="91"/>
      <c r="D121" s="91"/>
      <c r="E121" s="91"/>
      <c r="F121" s="91"/>
      <c r="G121" s="91"/>
      <c r="H121" s="107"/>
      <c r="I121" s="107"/>
      <c r="J121" s="107"/>
      <c r="K121" s="107"/>
      <c r="L121" s="107"/>
      <c r="M121" s="108"/>
    </row>
    <row r="122" spans="1:13" x14ac:dyDescent="0.25">
      <c r="A122" s="5">
        <v>1</v>
      </c>
      <c r="B122" s="25" t="s">
        <v>69</v>
      </c>
      <c r="C122" s="22">
        <v>4</v>
      </c>
      <c r="D122" s="26">
        <v>2</v>
      </c>
      <c r="E122" s="5">
        <v>0</v>
      </c>
      <c r="F122" s="23" t="s">
        <v>67</v>
      </c>
      <c r="G122" s="5" t="s">
        <v>73</v>
      </c>
      <c r="H122" s="5">
        <f t="shared" ref="H122:H123" si="31">I122+J122</f>
        <v>30</v>
      </c>
      <c r="I122" s="30">
        <v>0</v>
      </c>
      <c r="J122" s="30">
        <v>30</v>
      </c>
      <c r="K122" s="5">
        <v>1</v>
      </c>
      <c r="L122" s="5">
        <v>0</v>
      </c>
      <c r="M122" s="5">
        <v>0</v>
      </c>
    </row>
    <row r="123" spans="1:13" x14ac:dyDescent="0.25">
      <c r="A123" s="5">
        <v>2</v>
      </c>
      <c r="B123" s="27" t="s">
        <v>152</v>
      </c>
      <c r="C123" s="22">
        <v>4</v>
      </c>
      <c r="D123" s="26">
        <v>0</v>
      </c>
      <c r="E123" s="5">
        <v>0</v>
      </c>
      <c r="F123" s="28" t="s">
        <v>67</v>
      </c>
      <c r="G123" s="5" t="s">
        <v>73</v>
      </c>
      <c r="H123" s="5">
        <f t="shared" si="31"/>
        <v>30</v>
      </c>
      <c r="I123" s="31">
        <v>0</v>
      </c>
      <c r="J123" s="31">
        <v>30</v>
      </c>
      <c r="K123" s="5">
        <v>1</v>
      </c>
      <c r="L123" s="5">
        <v>0</v>
      </c>
      <c r="M123" s="5">
        <v>0</v>
      </c>
    </row>
    <row r="124" spans="1:13" x14ac:dyDescent="0.25">
      <c r="A124" s="104" t="s">
        <v>17</v>
      </c>
      <c r="B124" s="105"/>
      <c r="C124" s="106"/>
      <c r="D124" s="5">
        <f>SUM(D122:D123)</f>
        <v>2</v>
      </c>
      <c r="E124" s="5" t="s">
        <v>75</v>
      </c>
      <c r="F124" s="5" t="s">
        <v>75</v>
      </c>
      <c r="G124" s="5" t="s">
        <v>75</v>
      </c>
      <c r="H124" s="5">
        <f t="shared" ref="H124:M124" si="32">SUM(H122:H123)</f>
        <v>60</v>
      </c>
      <c r="I124" s="5">
        <f t="shared" si="32"/>
        <v>0</v>
      </c>
      <c r="J124" s="5">
        <f t="shared" si="32"/>
        <v>60</v>
      </c>
      <c r="K124" s="5">
        <f t="shared" si="32"/>
        <v>2</v>
      </c>
      <c r="L124" s="5">
        <f t="shared" si="32"/>
        <v>0</v>
      </c>
      <c r="M124" s="5">
        <f t="shared" si="32"/>
        <v>0</v>
      </c>
    </row>
    <row r="125" spans="1:13" x14ac:dyDescent="0.25">
      <c r="A125" s="104" t="s">
        <v>18</v>
      </c>
      <c r="B125" s="105"/>
      <c r="C125" s="106"/>
      <c r="D125" s="5">
        <f>SUM(E122:E123)</f>
        <v>0</v>
      </c>
      <c r="E125" s="5" t="s">
        <v>75</v>
      </c>
      <c r="F125" s="5" t="s">
        <v>75</v>
      </c>
      <c r="G125" s="5" t="s">
        <v>75</v>
      </c>
      <c r="H125" s="5">
        <f>I125+J125</f>
        <v>0</v>
      </c>
      <c r="I125" s="5">
        <f>SUM(N122:N122)</f>
        <v>0</v>
      </c>
      <c r="J125" s="5">
        <f>SUM(O122:O122)</f>
        <v>0</v>
      </c>
      <c r="K125" s="5">
        <v>0</v>
      </c>
      <c r="L125" s="5">
        <f>SUM(Q122:Q122)</f>
        <v>0</v>
      </c>
      <c r="M125" s="5">
        <f>SUM(R122:R122)</f>
        <v>0</v>
      </c>
    </row>
    <row r="126" spans="1:13" x14ac:dyDescent="0.25">
      <c r="A126" s="104" t="s">
        <v>19</v>
      </c>
      <c r="B126" s="105"/>
      <c r="C126" s="106"/>
      <c r="D126" s="5">
        <f>SUMIF(G122:G123,"f",D122:D123)</f>
        <v>2</v>
      </c>
      <c r="E126" s="5" t="s">
        <v>75</v>
      </c>
      <c r="F126" s="5" t="s">
        <v>75</v>
      </c>
      <c r="G126" s="5" t="s">
        <v>75</v>
      </c>
      <c r="H126" s="5">
        <f t="shared" ref="H126:M126" si="33">SUMIF($G$21:$G$21,"f",H122:H123)</f>
        <v>0</v>
      </c>
      <c r="I126" s="5">
        <f t="shared" si="33"/>
        <v>0</v>
      </c>
      <c r="J126" s="5">
        <f t="shared" si="33"/>
        <v>0</v>
      </c>
      <c r="K126" s="5">
        <f t="shared" si="33"/>
        <v>0</v>
      </c>
      <c r="L126" s="5">
        <f t="shared" si="33"/>
        <v>0</v>
      </c>
      <c r="M126" s="5">
        <f t="shared" si="33"/>
        <v>0</v>
      </c>
    </row>
    <row r="127" spans="1:13" x14ac:dyDescent="0.25">
      <c r="A127" s="90" t="s">
        <v>21</v>
      </c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2"/>
    </row>
    <row r="128" spans="1:13" x14ac:dyDescent="0.25">
      <c r="A128" s="5">
        <v>1</v>
      </c>
      <c r="B128" s="34" t="s">
        <v>89</v>
      </c>
      <c r="C128" s="35">
        <v>4</v>
      </c>
      <c r="D128" s="36">
        <v>4.5</v>
      </c>
      <c r="E128" s="5">
        <v>0</v>
      </c>
      <c r="F128" s="24" t="s">
        <v>71</v>
      </c>
      <c r="G128" s="22" t="s">
        <v>72</v>
      </c>
      <c r="H128" s="30">
        <f t="shared" ref="H128:H131" si="34">I128+J128</f>
        <v>60</v>
      </c>
      <c r="I128" s="31">
        <v>30</v>
      </c>
      <c r="J128" s="31">
        <v>30</v>
      </c>
      <c r="K128" s="5">
        <v>4</v>
      </c>
      <c r="L128" s="5">
        <v>0</v>
      </c>
      <c r="M128" s="5">
        <v>0</v>
      </c>
    </row>
    <row r="129" spans="1:13" x14ac:dyDescent="0.25">
      <c r="A129" s="5">
        <v>2</v>
      </c>
      <c r="B129" s="34" t="s">
        <v>90</v>
      </c>
      <c r="C129" s="35">
        <v>4</v>
      </c>
      <c r="D129" s="36">
        <v>3</v>
      </c>
      <c r="E129" s="5">
        <v>2</v>
      </c>
      <c r="F129" s="24" t="s">
        <v>67</v>
      </c>
      <c r="G129" s="22" t="s">
        <v>72</v>
      </c>
      <c r="H129" s="30">
        <f t="shared" si="34"/>
        <v>45</v>
      </c>
      <c r="I129" s="31">
        <v>15</v>
      </c>
      <c r="J129" s="31">
        <v>30</v>
      </c>
      <c r="K129" s="5">
        <v>2</v>
      </c>
      <c r="L129" s="5">
        <v>0</v>
      </c>
      <c r="M129" s="5">
        <v>0</v>
      </c>
    </row>
    <row r="130" spans="1:13" x14ac:dyDescent="0.25">
      <c r="A130" s="5">
        <v>3</v>
      </c>
      <c r="B130" s="34" t="s">
        <v>91</v>
      </c>
      <c r="C130" s="35">
        <v>4</v>
      </c>
      <c r="D130" s="36">
        <v>4</v>
      </c>
      <c r="E130" s="5">
        <v>0</v>
      </c>
      <c r="F130" s="24" t="s">
        <v>67</v>
      </c>
      <c r="G130" s="22" t="s">
        <v>72</v>
      </c>
      <c r="H130" s="30">
        <f t="shared" si="34"/>
        <v>60</v>
      </c>
      <c r="I130" s="30">
        <v>30</v>
      </c>
      <c r="J130" s="30">
        <v>30</v>
      </c>
      <c r="K130" s="5">
        <v>2</v>
      </c>
      <c r="L130" s="5">
        <v>0</v>
      </c>
      <c r="M130" s="5">
        <v>0</v>
      </c>
    </row>
    <row r="131" spans="1:13" x14ac:dyDescent="0.25">
      <c r="A131" s="5">
        <v>4</v>
      </c>
      <c r="B131" s="34" t="s">
        <v>92</v>
      </c>
      <c r="C131" s="35">
        <v>4</v>
      </c>
      <c r="D131" s="36">
        <v>4.5</v>
      </c>
      <c r="E131" s="5">
        <v>0</v>
      </c>
      <c r="F131" s="24" t="s">
        <v>71</v>
      </c>
      <c r="G131" s="22" t="s">
        <v>72</v>
      </c>
      <c r="H131" s="30">
        <f t="shared" si="34"/>
        <v>60</v>
      </c>
      <c r="I131" s="30">
        <v>30</v>
      </c>
      <c r="J131" s="30">
        <v>30</v>
      </c>
      <c r="K131" s="5">
        <v>4</v>
      </c>
      <c r="L131" s="5">
        <v>0</v>
      </c>
      <c r="M131" s="5">
        <v>0</v>
      </c>
    </row>
    <row r="132" spans="1:13" x14ac:dyDescent="0.25">
      <c r="A132" s="104" t="s">
        <v>17</v>
      </c>
      <c r="B132" s="105"/>
      <c r="C132" s="106"/>
      <c r="D132" s="5">
        <f>SUM(D128:D131)</f>
        <v>16</v>
      </c>
      <c r="E132" s="5" t="s">
        <v>75</v>
      </c>
      <c r="F132" s="5" t="s">
        <v>75</v>
      </c>
      <c r="G132" s="5" t="s">
        <v>75</v>
      </c>
      <c r="H132" s="32">
        <f t="shared" ref="H132:M132" si="35">SUM(H128:H131)</f>
        <v>225</v>
      </c>
      <c r="I132" s="32">
        <f t="shared" si="35"/>
        <v>105</v>
      </c>
      <c r="J132" s="32">
        <f t="shared" si="35"/>
        <v>120</v>
      </c>
      <c r="K132" s="32">
        <f t="shared" si="35"/>
        <v>12</v>
      </c>
      <c r="L132" s="32">
        <f t="shared" si="35"/>
        <v>0</v>
      </c>
      <c r="M132" s="32">
        <f t="shared" si="35"/>
        <v>0</v>
      </c>
    </row>
    <row r="133" spans="1:13" x14ac:dyDescent="0.25">
      <c r="A133" s="104" t="s">
        <v>18</v>
      </c>
      <c r="B133" s="105"/>
      <c r="C133" s="106"/>
      <c r="D133" s="5">
        <f>SUM(E128:E131)</f>
        <v>2</v>
      </c>
      <c r="E133" s="5" t="s">
        <v>75</v>
      </c>
      <c r="F133" s="5" t="s">
        <v>75</v>
      </c>
      <c r="G133" s="5" t="s">
        <v>75</v>
      </c>
      <c r="H133" s="5">
        <v>30</v>
      </c>
      <c r="I133" s="5">
        <v>0</v>
      </c>
      <c r="J133" s="5">
        <v>30</v>
      </c>
      <c r="K133" s="5">
        <v>0</v>
      </c>
      <c r="L133" s="5">
        <v>0</v>
      </c>
      <c r="M133" s="5">
        <v>0</v>
      </c>
    </row>
    <row r="134" spans="1:13" x14ac:dyDescent="0.25">
      <c r="A134" s="104" t="s">
        <v>19</v>
      </c>
      <c r="B134" s="105"/>
      <c r="C134" s="106"/>
      <c r="D134" s="5">
        <v>0</v>
      </c>
      <c r="E134" s="5" t="s">
        <v>75</v>
      </c>
      <c r="F134" s="5" t="s">
        <v>75</v>
      </c>
      <c r="G134" s="5" t="s">
        <v>75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</row>
    <row r="135" spans="1:13" x14ac:dyDescent="0.25">
      <c r="A135" s="90" t="s">
        <v>22</v>
      </c>
      <c r="B135" s="91"/>
      <c r="C135" s="91"/>
      <c r="D135" s="91"/>
      <c r="E135" s="91"/>
      <c r="F135" s="91"/>
      <c r="G135" s="91"/>
      <c r="H135" s="91"/>
      <c r="I135" s="107"/>
      <c r="J135" s="107"/>
      <c r="K135" s="107"/>
      <c r="L135" s="91"/>
      <c r="M135" s="92"/>
    </row>
    <row r="136" spans="1:13" x14ac:dyDescent="0.25">
      <c r="A136" s="5">
        <v>1</v>
      </c>
      <c r="B136" s="47" t="s">
        <v>126</v>
      </c>
      <c r="C136" s="48">
        <v>4</v>
      </c>
      <c r="D136" s="50">
        <v>6</v>
      </c>
      <c r="E136" s="5">
        <v>0</v>
      </c>
      <c r="F136" s="51" t="s">
        <v>71</v>
      </c>
      <c r="G136" s="5" t="s">
        <v>73</v>
      </c>
      <c r="H136" s="52">
        <f t="shared" ref="H136" si="36">I136+J136</f>
        <v>90</v>
      </c>
      <c r="I136" s="37">
        <v>45</v>
      </c>
      <c r="J136" s="37">
        <v>45</v>
      </c>
      <c r="K136" s="37">
        <v>4</v>
      </c>
      <c r="L136" s="5">
        <v>0</v>
      </c>
      <c r="M136" s="5">
        <v>0</v>
      </c>
    </row>
    <row r="137" spans="1:13" x14ac:dyDescent="0.25">
      <c r="A137" s="104" t="s">
        <v>17</v>
      </c>
      <c r="B137" s="105"/>
      <c r="C137" s="106"/>
      <c r="D137" s="5">
        <f>SUM(D136)</f>
        <v>6</v>
      </c>
      <c r="E137" s="5" t="s">
        <v>75</v>
      </c>
      <c r="F137" s="5" t="s">
        <v>75</v>
      </c>
      <c r="G137" s="5" t="s">
        <v>75</v>
      </c>
      <c r="H137" s="5">
        <f>SUM(H136)</f>
        <v>90</v>
      </c>
      <c r="I137" s="5">
        <f t="shared" ref="I137:M137" si="37">SUM(I136)</f>
        <v>45</v>
      </c>
      <c r="J137" s="5">
        <f t="shared" si="37"/>
        <v>45</v>
      </c>
      <c r="K137" s="5">
        <f t="shared" si="37"/>
        <v>4</v>
      </c>
      <c r="L137" s="5">
        <f t="shared" si="37"/>
        <v>0</v>
      </c>
      <c r="M137" s="5">
        <f t="shared" si="37"/>
        <v>0</v>
      </c>
    </row>
    <row r="138" spans="1:13" x14ac:dyDescent="0.25">
      <c r="A138" s="104" t="s">
        <v>18</v>
      </c>
      <c r="B138" s="105"/>
      <c r="C138" s="106"/>
      <c r="D138" s="5">
        <f>SUM(E136:E141)</f>
        <v>2</v>
      </c>
      <c r="E138" s="5" t="s">
        <v>75</v>
      </c>
      <c r="F138" s="5" t="s">
        <v>75</v>
      </c>
      <c r="G138" s="5" t="s">
        <v>75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</row>
    <row r="139" spans="1:13" x14ac:dyDescent="0.25">
      <c r="A139" s="104" t="s">
        <v>19</v>
      </c>
      <c r="B139" s="105"/>
      <c r="C139" s="106"/>
      <c r="D139" s="5">
        <f>D137</f>
        <v>6</v>
      </c>
      <c r="E139" s="5" t="s">
        <v>75</v>
      </c>
      <c r="F139" s="5" t="s">
        <v>75</v>
      </c>
      <c r="G139" s="5" t="s">
        <v>75</v>
      </c>
      <c r="H139" s="5">
        <f>H137</f>
        <v>90</v>
      </c>
      <c r="I139" s="5">
        <f t="shared" ref="I139:M139" si="38">I137</f>
        <v>45</v>
      </c>
      <c r="J139" s="5">
        <f t="shared" si="38"/>
        <v>45</v>
      </c>
      <c r="K139" s="5">
        <f t="shared" si="38"/>
        <v>4</v>
      </c>
      <c r="L139" s="5">
        <f t="shared" si="38"/>
        <v>0</v>
      </c>
      <c r="M139" s="5">
        <f t="shared" si="38"/>
        <v>0</v>
      </c>
    </row>
    <row r="140" spans="1:13" x14ac:dyDescent="0.25">
      <c r="A140" s="90" t="s">
        <v>23</v>
      </c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2"/>
    </row>
    <row r="141" spans="1:13" ht="30" x14ac:dyDescent="0.25">
      <c r="A141" s="5">
        <v>1</v>
      </c>
      <c r="B141" s="49" t="s">
        <v>127</v>
      </c>
      <c r="C141" s="48">
        <v>4</v>
      </c>
      <c r="D141" s="50">
        <v>2</v>
      </c>
      <c r="E141" s="5">
        <v>2</v>
      </c>
      <c r="F141" s="51" t="s">
        <v>67</v>
      </c>
      <c r="G141" s="5" t="s">
        <v>73</v>
      </c>
      <c r="H141" s="52">
        <f>I141+J141</f>
        <v>30</v>
      </c>
      <c r="I141" s="37">
        <v>0</v>
      </c>
      <c r="J141" s="37">
        <v>30</v>
      </c>
      <c r="K141" s="37">
        <v>2</v>
      </c>
      <c r="L141" s="5">
        <v>0</v>
      </c>
      <c r="M141" s="5">
        <v>0</v>
      </c>
    </row>
    <row r="142" spans="1:13" x14ac:dyDescent="0.25">
      <c r="A142" s="5">
        <v>2</v>
      </c>
      <c r="B142" s="6" t="s">
        <v>134</v>
      </c>
      <c r="C142" s="5">
        <v>4</v>
      </c>
      <c r="D142" s="46">
        <v>4</v>
      </c>
      <c r="E142" s="46">
        <v>4</v>
      </c>
      <c r="F142" s="46" t="s">
        <v>67</v>
      </c>
      <c r="G142" s="46" t="s">
        <v>73</v>
      </c>
      <c r="H142" s="46">
        <v>0</v>
      </c>
      <c r="I142" s="46">
        <v>0</v>
      </c>
      <c r="J142" s="46">
        <v>0</v>
      </c>
      <c r="K142" s="46">
        <v>0</v>
      </c>
      <c r="L142" s="46">
        <v>120</v>
      </c>
      <c r="M142" s="46">
        <v>0</v>
      </c>
    </row>
    <row r="143" spans="1:13" x14ac:dyDescent="0.25">
      <c r="A143" s="104" t="s">
        <v>17</v>
      </c>
      <c r="B143" s="105"/>
      <c r="C143" s="106"/>
      <c r="D143" s="46">
        <f>SUM(D141:D142)</f>
        <v>6</v>
      </c>
      <c r="E143" s="46" t="s">
        <v>75</v>
      </c>
      <c r="F143" s="46" t="s">
        <v>75</v>
      </c>
      <c r="G143" s="46" t="s">
        <v>75</v>
      </c>
      <c r="H143" s="46">
        <f>SUM(H141:H142)</f>
        <v>30</v>
      </c>
      <c r="I143" s="46">
        <f t="shared" ref="I143:M143" si="39">SUM(I141:I142)</f>
        <v>0</v>
      </c>
      <c r="J143" s="46">
        <f t="shared" si="39"/>
        <v>30</v>
      </c>
      <c r="K143" s="46">
        <f t="shared" si="39"/>
        <v>2</v>
      </c>
      <c r="L143" s="46">
        <f t="shared" si="39"/>
        <v>120</v>
      </c>
      <c r="M143" s="46">
        <f t="shared" si="39"/>
        <v>0</v>
      </c>
    </row>
    <row r="144" spans="1:13" x14ac:dyDescent="0.25">
      <c r="A144" s="104" t="s">
        <v>18</v>
      </c>
      <c r="B144" s="105"/>
      <c r="C144" s="106"/>
      <c r="D144" s="46">
        <v>6</v>
      </c>
      <c r="E144" s="46" t="s">
        <v>75</v>
      </c>
      <c r="F144" s="46" t="s">
        <v>75</v>
      </c>
      <c r="G144" s="46" t="s">
        <v>75</v>
      </c>
      <c r="H144" s="46">
        <v>0</v>
      </c>
      <c r="I144" s="46">
        <v>0</v>
      </c>
      <c r="J144" s="46">
        <v>0</v>
      </c>
      <c r="K144" s="46">
        <v>0</v>
      </c>
      <c r="L144" s="46">
        <v>120</v>
      </c>
      <c r="M144" s="46">
        <v>0</v>
      </c>
    </row>
    <row r="145" spans="1:13" x14ac:dyDescent="0.25">
      <c r="A145" s="104" t="s">
        <v>19</v>
      </c>
      <c r="B145" s="105"/>
      <c r="C145" s="106"/>
      <c r="D145" s="46">
        <v>6</v>
      </c>
      <c r="E145" s="46" t="s">
        <v>75</v>
      </c>
      <c r="F145" s="46" t="s">
        <v>75</v>
      </c>
      <c r="G145" s="46" t="s">
        <v>75</v>
      </c>
      <c r="H145" s="46">
        <v>0</v>
      </c>
      <c r="I145" s="46">
        <v>0</v>
      </c>
      <c r="J145" s="46">
        <v>0</v>
      </c>
      <c r="K145" s="46">
        <v>0</v>
      </c>
      <c r="L145" s="46">
        <v>120</v>
      </c>
      <c r="M145" s="46">
        <v>0</v>
      </c>
    </row>
    <row r="146" spans="1:13" x14ac:dyDescent="0.25">
      <c r="A146" s="90" t="s">
        <v>25</v>
      </c>
      <c r="B146" s="91"/>
      <c r="C146" s="92"/>
      <c r="D146" s="13">
        <f>D124+D132+D137+D143</f>
        <v>30</v>
      </c>
      <c r="E146" s="13" t="s">
        <v>75</v>
      </c>
      <c r="F146" s="13" t="s">
        <v>75</v>
      </c>
      <c r="G146" s="13" t="s">
        <v>75</v>
      </c>
      <c r="H146" s="13">
        <f t="shared" ref="H146:M146" si="40">H124+H132+H137+H143</f>
        <v>405</v>
      </c>
      <c r="I146" s="13">
        <f t="shared" si="40"/>
        <v>150</v>
      </c>
      <c r="J146" s="13">
        <f t="shared" si="40"/>
        <v>255</v>
      </c>
      <c r="K146" s="13">
        <f t="shared" si="40"/>
        <v>20</v>
      </c>
      <c r="L146" s="13">
        <f t="shared" si="40"/>
        <v>120</v>
      </c>
      <c r="M146" s="5">
        <f t="shared" si="40"/>
        <v>0</v>
      </c>
    </row>
    <row r="148" spans="1:13" x14ac:dyDescent="0.25">
      <c r="A148" s="4" t="s">
        <v>139</v>
      </c>
    </row>
    <row r="149" spans="1:13" x14ac:dyDescent="0.25">
      <c r="A149" s="95" t="s">
        <v>1</v>
      </c>
      <c r="B149" s="95" t="s">
        <v>2</v>
      </c>
      <c r="C149" s="97" t="s">
        <v>3</v>
      </c>
      <c r="D149" s="97" t="s">
        <v>4</v>
      </c>
      <c r="E149" s="99" t="s">
        <v>5</v>
      </c>
      <c r="F149" s="97" t="s">
        <v>6</v>
      </c>
      <c r="G149" s="99" t="s">
        <v>7</v>
      </c>
      <c r="H149" s="101" t="s">
        <v>8</v>
      </c>
      <c r="I149" s="102"/>
      <c r="J149" s="102"/>
      <c r="K149" s="103"/>
      <c r="L149" s="97" t="s">
        <v>13</v>
      </c>
      <c r="M149" s="97" t="s">
        <v>14</v>
      </c>
    </row>
    <row r="150" spans="1:13" ht="74.25" x14ac:dyDescent="0.25">
      <c r="A150" s="96"/>
      <c r="B150" s="96"/>
      <c r="C150" s="98"/>
      <c r="D150" s="98"/>
      <c r="E150" s="100"/>
      <c r="F150" s="98"/>
      <c r="G150" s="100"/>
      <c r="H150" s="3" t="s">
        <v>9</v>
      </c>
      <c r="I150" s="1" t="s">
        <v>10</v>
      </c>
      <c r="J150" s="1" t="s">
        <v>11</v>
      </c>
      <c r="K150" s="2" t="s">
        <v>12</v>
      </c>
      <c r="L150" s="98"/>
      <c r="M150" s="98"/>
    </row>
    <row r="151" spans="1:13" x14ac:dyDescent="0.25">
      <c r="A151" s="90" t="s">
        <v>15</v>
      </c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2"/>
    </row>
    <row r="152" spans="1:13" x14ac:dyDescent="0.25">
      <c r="A152" s="90" t="s">
        <v>16</v>
      </c>
      <c r="B152" s="91"/>
      <c r="C152" s="91"/>
      <c r="D152" s="91"/>
      <c r="E152" s="91"/>
      <c r="F152" s="91"/>
      <c r="G152" s="91"/>
      <c r="H152" s="107"/>
      <c r="I152" s="107"/>
      <c r="J152" s="107"/>
      <c r="K152" s="107"/>
      <c r="L152" s="107"/>
      <c r="M152" s="108"/>
    </row>
    <row r="153" spans="1:13" x14ac:dyDescent="0.25">
      <c r="A153" s="5">
        <v>1</v>
      </c>
      <c r="B153" s="25" t="s">
        <v>70</v>
      </c>
      <c r="C153" s="22">
        <v>4</v>
      </c>
      <c r="D153" s="26">
        <v>2</v>
      </c>
      <c r="E153" s="5">
        <v>0</v>
      </c>
      <c r="F153" s="23" t="s">
        <v>71</v>
      </c>
      <c r="G153" s="5" t="s">
        <v>73</v>
      </c>
      <c r="H153" s="5">
        <f t="shared" ref="H153" si="41">I153+J153</f>
        <v>30</v>
      </c>
      <c r="I153" s="30">
        <v>0</v>
      </c>
      <c r="J153" s="30">
        <v>30</v>
      </c>
      <c r="K153" s="5">
        <v>1</v>
      </c>
      <c r="L153" s="5">
        <v>0</v>
      </c>
      <c r="M153" s="5">
        <v>0</v>
      </c>
    </row>
    <row r="154" spans="1:13" x14ac:dyDescent="0.25">
      <c r="A154" s="104" t="s">
        <v>17</v>
      </c>
      <c r="B154" s="105"/>
      <c r="C154" s="106"/>
      <c r="D154" s="5">
        <v>2</v>
      </c>
      <c r="E154" s="5" t="s">
        <v>75</v>
      </c>
      <c r="F154" s="5" t="s">
        <v>75</v>
      </c>
      <c r="G154" s="5" t="s">
        <v>75</v>
      </c>
      <c r="H154" s="5">
        <v>30</v>
      </c>
      <c r="I154" s="5">
        <v>0</v>
      </c>
      <c r="J154" s="5">
        <v>30</v>
      </c>
      <c r="K154" s="5">
        <v>1</v>
      </c>
      <c r="L154" s="5">
        <v>0</v>
      </c>
      <c r="M154" s="5">
        <f t="shared" ref="M154" si="42">SUM(M143:M153)</f>
        <v>0</v>
      </c>
    </row>
    <row r="155" spans="1:13" x14ac:dyDescent="0.25">
      <c r="A155" s="104" t="s">
        <v>18</v>
      </c>
      <c r="B155" s="105"/>
      <c r="C155" s="106"/>
      <c r="D155" s="5">
        <f>SUM(E143:E153)</f>
        <v>0</v>
      </c>
      <c r="E155" s="5" t="s">
        <v>75</v>
      </c>
      <c r="F155" s="5" t="s">
        <v>75</v>
      </c>
      <c r="G155" s="5" t="s">
        <v>75</v>
      </c>
      <c r="H155" s="5">
        <f>I155+J155</f>
        <v>0</v>
      </c>
      <c r="I155" s="5">
        <f>SUM(N143:N151)</f>
        <v>0</v>
      </c>
      <c r="J155" s="5">
        <f t="shared" ref="J155" si="43">SUM(O143:O151)</f>
        <v>0</v>
      </c>
      <c r="K155" s="5">
        <v>0</v>
      </c>
      <c r="L155" s="5">
        <f t="shared" ref="L155" si="44">SUM(Q143:Q151)</f>
        <v>0</v>
      </c>
      <c r="M155" s="5">
        <f t="shared" ref="M155" si="45">SUM(R143:R151)</f>
        <v>0</v>
      </c>
    </row>
    <row r="156" spans="1:13" x14ac:dyDescent="0.25">
      <c r="A156" s="104" t="s">
        <v>19</v>
      </c>
      <c r="B156" s="105"/>
      <c r="C156" s="106"/>
      <c r="D156" s="5">
        <f>SUMIF(G143:G153,"f",D143:D153)</f>
        <v>2</v>
      </c>
      <c r="E156" s="5" t="s">
        <v>75</v>
      </c>
      <c r="F156" s="5" t="s">
        <v>75</v>
      </c>
      <c r="G156" s="5" t="s">
        <v>75</v>
      </c>
      <c r="H156" s="5">
        <v>30</v>
      </c>
      <c r="I156" s="5">
        <f>SUMIF($G$21:$G$21,"f",I143:I153)</f>
        <v>0</v>
      </c>
      <c r="J156" s="5">
        <v>30</v>
      </c>
      <c r="K156" s="5">
        <f>SUMIF($G$21:$G$21,"f",K143:K153)</f>
        <v>0</v>
      </c>
      <c r="L156" s="5">
        <f>SUMIF($G$21:$G$21,"f",L143:L153)</f>
        <v>0</v>
      </c>
      <c r="M156" s="5">
        <f>SUMIF($G$21:$G$21,"f",M143:M153)</f>
        <v>0</v>
      </c>
    </row>
    <row r="157" spans="1:13" x14ac:dyDescent="0.25">
      <c r="A157" s="90" t="s">
        <v>21</v>
      </c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2"/>
    </row>
    <row r="158" spans="1:13" x14ac:dyDescent="0.25">
      <c r="A158" s="5">
        <v>1</v>
      </c>
      <c r="B158" s="34" t="s">
        <v>93</v>
      </c>
      <c r="C158" s="35">
        <v>5</v>
      </c>
      <c r="D158" s="36">
        <v>6</v>
      </c>
      <c r="E158" s="5">
        <v>0</v>
      </c>
      <c r="F158" s="24" t="s">
        <v>71</v>
      </c>
      <c r="G158" s="37" t="s">
        <v>72</v>
      </c>
      <c r="H158" s="30">
        <f t="shared" ref="H158:H159" si="46">I158+J158</f>
        <v>75</v>
      </c>
      <c r="I158" s="30">
        <v>30</v>
      </c>
      <c r="J158" s="30">
        <v>45</v>
      </c>
      <c r="K158" s="5">
        <v>4</v>
      </c>
      <c r="L158" s="5">
        <v>0</v>
      </c>
      <c r="M158" s="5">
        <v>0</v>
      </c>
    </row>
    <row r="159" spans="1:13" x14ac:dyDescent="0.25">
      <c r="A159" s="5">
        <v>2</v>
      </c>
      <c r="B159" s="34" t="s">
        <v>94</v>
      </c>
      <c r="C159" s="35">
        <v>5</v>
      </c>
      <c r="D159" s="36">
        <v>3.5</v>
      </c>
      <c r="E159" s="5">
        <v>3.5</v>
      </c>
      <c r="F159" s="24" t="s">
        <v>67</v>
      </c>
      <c r="G159" s="22" t="s">
        <v>72</v>
      </c>
      <c r="H159" s="30">
        <f t="shared" si="46"/>
        <v>45</v>
      </c>
      <c r="I159" s="31">
        <v>0</v>
      </c>
      <c r="J159" s="31">
        <v>45</v>
      </c>
      <c r="K159" s="5">
        <v>2</v>
      </c>
      <c r="L159" s="5">
        <v>0</v>
      </c>
      <c r="M159" s="5">
        <v>0</v>
      </c>
    </row>
    <row r="160" spans="1:13" x14ac:dyDescent="0.25">
      <c r="A160" s="104" t="s">
        <v>17</v>
      </c>
      <c r="B160" s="105"/>
      <c r="C160" s="106"/>
      <c r="D160" s="5">
        <f>SUM(D158:D159)</f>
        <v>9.5</v>
      </c>
      <c r="E160" s="5" t="s">
        <v>75</v>
      </c>
      <c r="F160" s="5" t="s">
        <v>75</v>
      </c>
      <c r="G160" s="5" t="s">
        <v>75</v>
      </c>
      <c r="H160" s="32">
        <f t="shared" ref="H160:M160" si="47">SUM(H158:H159)</f>
        <v>120</v>
      </c>
      <c r="I160" s="32">
        <f t="shared" si="47"/>
        <v>30</v>
      </c>
      <c r="J160" s="32">
        <f t="shared" si="47"/>
        <v>90</v>
      </c>
      <c r="K160" s="32">
        <f t="shared" si="47"/>
        <v>6</v>
      </c>
      <c r="L160" s="32">
        <f t="shared" si="47"/>
        <v>0</v>
      </c>
      <c r="M160" s="32">
        <f t="shared" si="47"/>
        <v>0</v>
      </c>
    </row>
    <row r="161" spans="1:13" x14ac:dyDescent="0.25">
      <c r="A161" s="104" t="s">
        <v>18</v>
      </c>
      <c r="B161" s="105"/>
      <c r="C161" s="106"/>
      <c r="D161" s="5">
        <f>SUM(E158:E159)</f>
        <v>3.5</v>
      </c>
      <c r="E161" s="5" t="s">
        <v>75</v>
      </c>
      <c r="F161" s="5" t="s">
        <v>75</v>
      </c>
      <c r="G161" s="5" t="s">
        <v>75</v>
      </c>
      <c r="H161" s="5">
        <v>45</v>
      </c>
      <c r="I161" s="5">
        <v>0</v>
      </c>
      <c r="J161" s="5">
        <v>45</v>
      </c>
      <c r="K161" s="5">
        <v>0</v>
      </c>
      <c r="L161" s="5">
        <v>0</v>
      </c>
      <c r="M161" s="5">
        <v>0</v>
      </c>
    </row>
    <row r="162" spans="1:13" x14ac:dyDescent="0.25">
      <c r="A162" s="104" t="s">
        <v>19</v>
      </c>
      <c r="B162" s="105"/>
      <c r="C162" s="106"/>
      <c r="D162" s="5">
        <v>0</v>
      </c>
      <c r="E162" s="5" t="s">
        <v>75</v>
      </c>
      <c r="F162" s="5" t="s">
        <v>75</v>
      </c>
      <c r="G162" s="5" t="s">
        <v>75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</row>
    <row r="163" spans="1:13" x14ac:dyDescent="0.25">
      <c r="A163" s="90" t="s">
        <v>22</v>
      </c>
      <c r="B163" s="91"/>
      <c r="C163" s="91"/>
      <c r="D163" s="91"/>
      <c r="E163" s="91"/>
      <c r="F163" s="91"/>
      <c r="G163" s="91"/>
      <c r="H163" s="91"/>
      <c r="I163" s="107"/>
      <c r="J163" s="107"/>
      <c r="K163" s="107"/>
      <c r="L163" s="91"/>
      <c r="M163" s="92"/>
    </row>
    <row r="164" spans="1:13" x14ac:dyDescent="0.25">
      <c r="A164" s="5">
        <v>1</v>
      </c>
      <c r="B164" s="47" t="s">
        <v>128</v>
      </c>
      <c r="C164" s="48">
        <v>5</v>
      </c>
      <c r="D164" s="50">
        <v>7.5</v>
      </c>
      <c r="E164" s="5">
        <v>0</v>
      </c>
      <c r="F164" s="51" t="s">
        <v>71</v>
      </c>
      <c r="G164" s="5" t="s">
        <v>73</v>
      </c>
      <c r="H164" s="52">
        <f t="shared" ref="H164:H167" si="48">I164+J164</f>
        <v>90</v>
      </c>
      <c r="I164" s="37">
        <v>45</v>
      </c>
      <c r="J164" s="37">
        <v>45</v>
      </c>
      <c r="K164" s="37">
        <v>4</v>
      </c>
      <c r="L164" s="5">
        <v>0</v>
      </c>
      <c r="M164" s="5">
        <v>0</v>
      </c>
    </row>
    <row r="165" spans="1:13" x14ac:dyDescent="0.25">
      <c r="A165" s="5">
        <v>2</v>
      </c>
      <c r="B165" s="47" t="s">
        <v>129</v>
      </c>
      <c r="C165" s="48">
        <v>5</v>
      </c>
      <c r="D165" s="50">
        <v>5</v>
      </c>
      <c r="E165" s="5">
        <v>2.5</v>
      </c>
      <c r="F165" s="51" t="s">
        <v>71</v>
      </c>
      <c r="G165" s="5" t="s">
        <v>73</v>
      </c>
      <c r="H165" s="52">
        <f t="shared" si="48"/>
        <v>60</v>
      </c>
      <c r="I165" s="37">
        <v>30</v>
      </c>
      <c r="J165" s="37">
        <v>30</v>
      </c>
      <c r="K165" s="37">
        <v>4</v>
      </c>
      <c r="L165" s="5">
        <v>0</v>
      </c>
      <c r="M165" s="5">
        <v>0</v>
      </c>
    </row>
    <row r="166" spans="1:13" x14ac:dyDescent="0.25">
      <c r="A166" s="5">
        <v>3</v>
      </c>
      <c r="B166" s="34" t="s">
        <v>112</v>
      </c>
      <c r="C166" s="35">
        <v>5</v>
      </c>
      <c r="D166" s="36">
        <v>3</v>
      </c>
      <c r="E166" s="5">
        <v>0</v>
      </c>
      <c r="F166" s="5" t="s">
        <v>67</v>
      </c>
      <c r="G166" s="5" t="s">
        <v>73</v>
      </c>
      <c r="H166" s="37">
        <f t="shared" si="48"/>
        <v>45</v>
      </c>
      <c r="I166" s="37">
        <v>45</v>
      </c>
      <c r="J166" s="37">
        <v>0</v>
      </c>
      <c r="K166" s="53">
        <v>2</v>
      </c>
      <c r="L166" s="45">
        <v>0</v>
      </c>
      <c r="M166" s="45">
        <v>0</v>
      </c>
    </row>
    <row r="167" spans="1:13" x14ac:dyDescent="0.25">
      <c r="A167" s="5">
        <v>4</v>
      </c>
      <c r="B167" s="34" t="s">
        <v>113</v>
      </c>
      <c r="C167" s="35">
        <v>5</v>
      </c>
      <c r="D167" s="36">
        <v>3</v>
      </c>
      <c r="E167" s="5">
        <v>1</v>
      </c>
      <c r="F167" s="5" t="s">
        <v>67</v>
      </c>
      <c r="G167" s="5" t="s">
        <v>73</v>
      </c>
      <c r="H167" s="37">
        <f t="shared" si="48"/>
        <v>45</v>
      </c>
      <c r="I167" s="37">
        <v>0</v>
      </c>
      <c r="J167" s="37">
        <v>45</v>
      </c>
      <c r="K167" s="53">
        <v>2</v>
      </c>
      <c r="L167" s="45">
        <v>0</v>
      </c>
      <c r="M167" s="45">
        <v>0</v>
      </c>
    </row>
    <row r="168" spans="1:13" x14ac:dyDescent="0.25">
      <c r="A168" s="104" t="s">
        <v>17</v>
      </c>
      <c r="B168" s="105"/>
      <c r="C168" s="106"/>
      <c r="D168" s="5">
        <f>SUM(D164:D167)</f>
        <v>18.5</v>
      </c>
      <c r="E168" s="5" t="s">
        <v>75</v>
      </c>
      <c r="F168" s="5" t="s">
        <v>75</v>
      </c>
      <c r="G168" s="5" t="s">
        <v>75</v>
      </c>
      <c r="H168" s="5">
        <f t="shared" ref="H168:M168" si="49">SUM(H164:H167)</f>
        <v>240</v>
      </c>
      <c r="I168" s="5">
        <f t="shared" si="49"/>
        <v>120</v>
      </c>
      <c r="J168" s="5">
        <f t="shared" si="49"/>
        <v>120</v>
      </c>
      <c r="K168" s="5">
        <f t="shared" si="49"/>
        <v>12</v>
      </c>
      <c r="L168" s="5">
        <f t="shared" si="49"/>
        <v>0</v>
      </c>
      <c r="M168" s="5">
        <f t="shared" si="49"/>
        <v>0</v>
      </c>
    </row>
    <row r="169" spans="1:13" x14ac:dyDescent="0.25">
      <c r="A169" s="104" t="s">
        <v>18</v>
      </c>
      <c r="B169" s="105"/>
      <c r="C169" s="106"/>
      <c r="D169" s="5">
        <f>SUM(E164:E167)</f>
        <v>3.5</v>
      </c>
      <c r="E169" s="5" t="s">
        <v>75</v>
      </c>
      <c r="F169" s="5" t="s">
        <v>75</v>
      </c>
      <c r="G169" s="5" t="s">
        <v>75</v>
      </c>
      <c r="H169" s="5">
        <v>45</v>
      </c>
      <c r="I169" s="5">
        <v>0</v>
      </c>
      <c r="J169" s="5">
        <v>45</v>
      </c>
      <c r="K169" s="5">
        <v>0</v>
      </c>
      <c r="L169" s="5">
        <v>0</v>
      </c>
      <c r="M169" s="5">
        <v>0</v>
      </c>
    </row>
    <row r="170" spans="1:13" x14ac:dyDescent="0.25">
      <c r="A170" s="104" t="s">
        <v>19</v>
      </c>
      <c r="B170" s="105"/>
      <c r="C170" s="106"/>
      <c r="D170" s="5">
        <f>D168</f>
        <v>18.5</v>
      </c>
      <c r="E170" s="5" t="s">
        <v>75</v>
      </c>
      <c r="F170" s="5" t="s">
        <v>75</v>
      </c>
      <c r="G170" s="5" t="s">
        <v>75</v>
      </c>
      <c r="H170" s="5">
        <f>H168</f>
        <v>240</v>
      </c>
      <c r="I170" s="5">
        <f t="shared" ref="I170:M170" si="50">I168</f>
        <v>120</v>
      </c>
      <c r="J170" s="5">
        <f t="shared" si="50"/>
        <v>120</v>
      </c>
      <c r="K170" s="5">
        <f t="shared" si="50"/>
        <v>12</v>
      </c>
      <c r="L170" s="5">
        <f t="shared" si="50"/>
        <v>0</v>
      </c>
      <c r="M170" s="5">
        <f t="shared" si="50"/>
        <v>0</v>
      </c>
    </row>
    <row r="171" spans="1:13" x14ac:dyDescent="0.25">
      <c r="A171" s="90" t="s">
        <v>140</v>
      </c>
      <c r="B171" s="91"/>
      <c r="C171" s="92"/>
      <c r="D171" s="13">
        <f>D160+D168+D154</f>
        <v>30</v>
      </c>
      <c r="E171" s="13" t="s">
        <v>75</v>
      </c>
      <c r="F171" s="13" t="s">
        <v>75</v>
      </c>
      <c r="G171" s="13" t="s">
        <v>75</v>
      </c>
      <c r="H171" s="13">
        <f>H160+H168+H154</f>
        <v>390</v>
      </c>
      <c r="I171" s="13">
        <f t="shared" ref="I171:M171" si="51">I160+I168+I154</f>
        <v>150</v>
      </c>
      <c r="J171" s="13">
        <f t="shared" si="51"/>
        <v>240</v>
      </c>
      <c r="K171" s="13">
        <f t="shared" si="51"/>
        <v>19</v>
      </c>
      <c r="L171" s="13">
        <f t="shared" si="51"/>
        <v>0</v>
      </c>
      <c r="M171" s="13">
        <f t="shared" si="51"/>
        <v>0</v>
      </c>
    </row>
    <row r="173" spans="1:13" x14ac:dyDescent="0.25">
      <c r="A173" s="4" t="s">
        <v>141</v>
      </c>
    </row>
    <row r="174" spans="1:13" x14ac:dyDescent="0.25">
      <c r="A174" s="95" t="s">
        <v>1</v>
      </c>
      <c r="B174" s="95" t="s">
        <v>2</v>
      </c>
      <c r="C174" s="97" t="s">
        <v>3</v>
      </c>
      <c r="D174" s="97" t="s">
        <v>4</v>
      </c>
      <c r="E174" s="99" t="s">
        <v>5</v>
      </c>
      <c r="F174" s="97" t="s">
        <v>6</v>
      </c>
      <c r="G174" s="99" t="s">
        <v>7</v>
      </c>
      <c r="H174" s="101" t="s">
        <v>8</v>
      </c>
      <c r="I174" s="102"/>
      <c r="J174" s="102"/>
      <c r="K174" s="103"/>
      <c r="L174" s="97" t="s">
        <v>13</v>
      </c>
      <c r="M174" s="97" t="s">
        <v>14</v>
      </c>
    </row>
    <row r="175" spans="1:13" ht="74.25" x14ac:dyDescent="0.25">
      <c r="A175" s="96"/>
      <c r="B175" s="96"/>
      <c r="C175" s="98"/>
      <c r="D175" s="98"/>
      <c r="E175" s="100"/>
      <c r="F175" s="98"/>
      <c r="G175" s="100"/>
      <c r="H175" s="3" t="s">
        <v>9</v>
      </c>
      <c r="I175" s="1" t="s">
        <v>10</v>
      </c>
      <c r="J175" s="1" t="s">
        <v>11</v>
      </c>
      <c r="K175" s="2" t="s">
        <v>12</v>
      </c>
      <c r="L175" s="98"/>
      <c r="M175" s="98"/>
    </row>
    <row r="176" spans="1:13" x14ac:dyDescent="0.25">
      <c r="A176" s="90" t="s">
        <v>15</v>
      </c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2"/>
    </row>
    <row r="177" spans="1:13" x14ac:dyDescent="0.25">
      <c r="A177" s="90" t="s">
        <v>21</v>
      </c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2"/>
    </row>
    <row r="178" spans="1:13" x14ac:dyDescent="0.25">
      <c r="A178" s="5">
        <v>1</v>
      </c>
      <c r="B178" s="34" t="s">
        <v>95</v>
      </c>
      <c r="C178" s="35">
        <v>6</v>
      </c>
      <c r="D178" s="36">
        <v>5</v>
      </c>
      <c r="E178" s="5">
        <v>0</v>
      </c>
      <c r="F178" s="24" t="s">
        <v>71</v>
      </c>
      <c r="G178" s="22" t="s">
        <v>72</v>
      </c>
      <c r="H178" s="30">
        <f t="shared" ref="H178" si="52">I178+J178</f>
        <v>60</v>
      </c>
      <c r="I178" s="31">
        <v>30</v>
      </c>
      <c r="J178" s="31">
        <v>30</v>
      </c>
      <c r="K178" s="5">
        <v>4</v>
      </c>
      <c r="L178" s="5">
        <v>0</v>
      </c>
      <c r="M178" s="5">
        <v>0</v>
      </c>
    </row>
    <row r="179" spans="1:13" x14ac:dyDescent="0.25">
      <c r="A179" s="104" t="s">
        <v>17</v>
      </c>
      <c r="B179" s="105"/>
      <c r="C179" s="106"/>
      <c r="D179" s="5">
        <f>SUM(D178:D178)</f>
        <v>5</v>
      </c>
      <c r="E179" s="5" t="s">
        <v>75</v>
      </c>
      <c r="F179" s="5" t="s">
        <v>75</v>
      </c>
      <c r="G179" s="5" t="s">
        <v>75</v>
      </c>
      <c r="H179" s="32">
        <f t="shared" ref="H179:M179" si="53">SUM(H178:H178)</f>
        <v>60</v>
      </c>
      <c r="I179" s="32">
        <f t="shared" si="53"/>
        <v>30</v>
      </c>
      <c r="J179" s="32">
        <f t="shared" si="53"/>
        <v>30</v>
      </c>
      <c r="K179" s="32">
        <f t="shared" si="53"/>
        <v>4</v>
      </c>
      <c r="L179" s="32">
        <f t="shared" si="53"/>
        <v>0</v>
      </c>
      <c r="M179" s="32">
        <f t="shared" si="53"/>
        <v>0</v>
      </c>
    </row>
    <row r="180" spans="1:13" x14ac:dyDescent="0.25">
      <c r="A180" s="104" t="s">
        <v>18</v>
      </c>
      <c r="B180" s="105"/>
      <c r="C180" s="106"/>
      <c r="D180" s="5">
        <f>SUM(E178:E178)</f>
        <v>0</v>
      </c>
      <c r="E180" s="5" t="s">
        <v>75</v>
      </c>
      <c r="F180" s="5" t="s">
        <v>75</v>
      </c>
      <c r="G180" s="5" t="s">
        <v>75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</row>
    <row r="181" spans="1:13" x14ac:dyDescent="0.25">
      <c r="A181" s="104" t="s">
        <v>19</v>
      </c>
      <c r="B181" s="105"/>
      <c r="C181" s="106"/>
      <c r="D181" s="5">
        <v>0</v>
      </c>
      <c r="E181" s="5" t="s">
        <v>75</v>
      </c>
      <c r="F181" s="5" t="s">
        <v>75</v>
      </c>
      <c r="G181" s="5" t="s">
        <v>75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</row>
    <row r="182" spans="1:13" x14ac:dyDescent="0.25">
      <c r="A182" s="90" t="s">
        <v>22</v>
      </c>
      <c r="B182" s="91"/>
      <c r="C182" s="91"/>
      <c r="D182" s="91"/>
      <c r="E182" s="91"/>
      <c r="F182" s="91"/>
      <c r="G182" s="91"/>
      <c r="H182" s="91"/>
      <c r="I182" s="107"/>
      <c r="J182" s="107"/>
      <c r="K182" s="107"/>
      <c r="L182" s="91"/>
      <c r="M182" s="92"/>
    </row>
    <row r="183" spans="1:13" x14ac:dyDescent="0.25">
      <c r="A183" s="5">
        <v>1</v>
      </c>
      <c r="B183" s="34" t="s">
        <v>130</v>
      </c>
      <c r="C183" s="48">
        <v>6</v>
      </c>
      <c r="D183" s="50">
        <v>2.5</v>
      </c>
      <c r="E183" s="5">
        <v>0</v>
      </c>
      <c r="F183" s="51" t="s">
        <v>67</v>
      </c>
      <c r="G183" s="5" t="s">
        <v>73</v>
      </c>
      <c r="H183" s="52">
        <f t="shared" ref="H183:H188" si="54">I183+J183</f>
        <v>30</v>
      </c>
      <c r="I183" s="37">
        <v>30</v>
      </c>
      <c r="J183" s="37">
        <v>0</v>
      </c>
      <c r="K183" s="37">
        <v>2</v>
      </c>
      <c r="L183" s="5">
        <v>0</v>
      </c>
      <c r="M183" s="5">
        <v>0</v>
      </c>
    </row>
    <row r="184" spans="1:13" x14ac:dyDescent="0.25">
      <c r="A184" s="5">
        <v>2</v>
      </c>
      <c r="B184" s="34" t="s">
        <v>131</v>
      </c>
      <c r="C184" s="48">
        <v>6</v>
      </c>
      <c r="D184" s="50">
        <v>2.5</v>
      </c>
      <c r="E184" s="5">
        <v>2.5</v>
      </c>
      <c r="F184" s="51" t="s">
        <v>67</v>
      </c>
      <c r="G184" s="5" t="s">
        <v>73</v>
      </c>
      <c r="H184" s="52">
        <f t="shared" si="54"/>
        <v>30</v>
      </c>
      <c r="I184" s="37">
        <v>0</v>
      </c>
      <c r="J184" s="37">
        <v>30</v>
      </c>
      <c r="K184" s="37">
        <v>2</v>
      </c>
      <c r="L184" s="5">
        <v>0</v>
      </c>
      <c r="M184" s="5">
        <v>0</v>
      </c>
    </row>
    <row r="185" spans="1:13" x14ac:dyDescent="0.25">
      <c r="A185" s="5">
        <v>3</v>
      </c>
      <c r="B185" s="34" t="s">
        <v>132</v>
      </c>
      <c r="C185" s="48">
        <v>6</v>
      </c>
      <c r="D185" s="50">
        <v>2.5</v>
      </c>
      <c r="E185" s="5">
        <v>2.5</v>
      </c>
      <c r="F185" s="51" t="s">
        <v>67</v>
      </c>
      <c r="G185" s="5" t="s">
        <v>73</v>
      </c>
      <c r="H185" s="52">
        <f t="shared" si="54"/>
        <v>30</v>
      </c>
      <c r="I185" s="37">
        <v>0</v>
      </c>
      <c r="J185" s="37">
        <v>30</v>
      </c>
      <c r="K185" s="37">
        <v>2</v>
      </c>
      <c r="L185" s="5">
        <v>0</v>
      </c>
      <c r="M185" s="5">
        <v>0</v>
      </c>
    </row>
    <row r="186" spans="1:13" x14ac:dyDescent="0.25">
      <c r="A186" s="5">
        <v>4</v>
      </c>
      <c r="B186" s="34" t="s">
        <v>133</v>
      </c>
      <c r="C186" s="48">
        <v>6</v>
      </c>
      <c r="D186" s="50">
        <v>2.5</v>
      </c>
      <c r="E186" s="5">
        <v>2.5</v>
      </c>
      <c r="F186" s="51" t="s">
        <v>67</v>
      </c>
      <c r="G186" s="5" t="s">
        <v>73</v>
      </c>
      <c r="H186" s="52">
        <f t="shared" si="54"/>
        <v>30</v>
      </c>
      <c r="I186" s="37">
        <v>0</v>
      </c>
      <c r="J186" s="37">
        <v>30</v>
      </c>
      <c r="K186" s="37">
        <v>2</v>
      </c>
      <c r="L186" s="5">
        <v>0</v>
      </c>
      <c r="M186" s="5">
        <v>0</v>
      </c>
    </row>
    <row r="187" spans="1:13" x14ac:dyDescent="0.25">
      <c r="A187" s="5">
        <v>5</v>
      </c>
      <c r="B187" s="34" t="s">
        <v>114</v>
      </c>
      <c r="C187" s="35">
        <v>6</v>
      </c>
      <c r="D187" s="36">
        <v>2</v>
      </c>
      <c r="E187" s="5">
        <v>0</v>
      </c>
      <c r="F187" s="5" t="s">
        <v>67</v>
      </c>
      <c r="G187" s="5" t="s">
        <v>73</v>
      </c>
      <c r="H187" s="37">
        <f t="shared" si="54"/>
        <v>30</v>
      </c>
      <c r="I187" s="37">
        <v>30</v>
      </c>
      <c r="J187" s="37">
        <v>0</v>
      </c>
      <c r="K187" s="53">
        <v>2</v>
      </c>
      <c r="L187" s="45">
        <v>0</v>
      </c>
      <c r="M187" s="45">
        <v>0</v>
      </c>
    </row>
    <row r="188" spans="1:13" x14ac:dyDescent="0.25">
      <c r="A188" s="5">
        <v>6</v>
      </c>
      <c r="B188" s="34" t="s">
        <v>115</v>
      </c>
      <c r="C188" s="35">
        <v>6</v>
      </c>
      <c r="D188" s="54">
        <v>3</v>
      </c>
      <c r="E188" s="5">
        <v>1</v>
      </c>
      <c r="F188" s="5" t="s">
        <v>67</v>
      </c>
      <c r="G188" s="5" t="s">
        <v>73</v>
      </c>
      <c r="H188" s="37">
        <f t="shared" si="54"/>
        <v>45</v>
      </c>
      <c r="I188" s="37">
        <v>0</v>
      </c>
      <c r="J188" s="37">
        <v>45</v>
      </c>
      <c r="K188" s="53">
        <v>2</v>
      </c>
      <c r="L188" s="45">
        <v>0</v>
      </c>
      <c r="M188" s="45">
        <v>0</v>
      </c>
    </row>
    <row r="189" spans="1:13" x14ac:dyDescent="0.25">
      <c r="A189" s="104" t="s">
        <v>17</v>
      </c>
      <c r="B189" s="105"/>
      <c r="C189" s="106"/>
      <c r="D189" s="5">
        <f>SUM(D183:D188)</f>
        <v>15</v>
      </c>
      <c r="E189" s="5" t="s">
        <v>75</v>
      </c>
      <c r="F189" s="5" t="s">
        <v>75</v>
      </c>
      <c r="G189" s="5" t="s">
        <v>75</v>
      </c>
      <c r="H189" s="5">
        <f t="shared" ref="H189:M189" si="55">SUM(H183:H188)</f>
        <v>195</v>
      </c>
      <c r="I189" s="5">
        <f t="shared" si="55"/>
        <v>60</v>
      </c>
      <c r="J189" s="5">
        <f t="shared" si="55"/>
        <v>135</v>
      </c>
      <c r="K189" s="5">
        <f t="shared" si="55"/>
        <v>12</v>
      </c>
      <c r="L189" s="5">
        <f t="shared" si="55"/>
        <v>0</v>
      </c>
      <c r="M189" s="5">
        <f t="shared" si="55"/>
        <v>0</v>
      </c>
    </row>
    <row r="190" spans="1:13" x14ac:dyDescent="0.25">
      <c r="A190" s="104" t="s">
        <v>18</v>
      </c>
      <c r="B190" s="105"/>
      <c r="C190" s="106"/>
      <c r="D190" s="5">
        <f>SUM(E183:E188)</f>
        <v>8.5</v>
      </c>
      <c r="E190" s="5" t="s">
        <v>75</v>
      </c>
      <c r="F190" s="5" t="s">
        <v>75</v>
      </c>
      <c r="G190" s="5" t="s">
        <v>75</v>
      </c>
      <c r="H190" s="5">
        <v>90</v>
      </c>
      <c r="I190" s="5">
        <v>0</v>
      </c>
      <c r="J190" s="5">
        <v>90</v>
      </c>
      <c r="K190" s="5">
        <v>0</v>
      </c>
      <c r="L190" s="5">
        <v>0</v>
      </c>
      <c r="M190" s="5">
        <v>0</v>
      </c>
    </row>
    <row r="191" spans="1:13" x14ac:dyDescent="0.25">
      <c r="A191" s="104" t="s">
        <v>19</v>
      </c>
      <c r="B191" s="105"/>
      <c r="C191" s="106"/>
      <c r="D191" s="5">
        <f>D189</f>
        <v>15</v>
      </c>
      <c r="E191" s="5" t="s">
        <v>75</v>
      </c>
      <c r="F191" s="5" t="s">
        <v>75</v>
      </c>
      <c r="G191" s="5" t="s">
        <v>75</v>
      </c>
      <c r="H191" s="5">
        <f>H189</f>
        <v>195</v>
      </c>
      <c r="I191" s="5">
        <f t="shared" ref="I191:M191" si="56">I189</f>
        <v>60</v>
      </c>
      <c r="J191" s="5">
        <f t="shared" si="56"/>
        <v>135</v>
      </c>
      <c r="K191" s="5">
        <f t="shared" si="56"/>
        <v>12</v>
      </c>
      <c r="L191" s="5">
        <f t="shared" si="56"/>
        <v>0</v>
      </c>
      <c r="M191" s="5">
        <f t="shared" si="56"/>
        <v>0</v>
      </c>
    </row>
    <row r="192" spans="1:13" x14ac:dyDescent="0.25">
      <c r="A192" s="90" t="s">
        <v>24</v>
      </c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2"/>
    </row>
    <row r="193" spans="1:13" x14ac:dyDescent="0.25">
      <c r="A193" s="5">
        <v>1</v>
      </c>
      <c r="B193" s="89" t="s">
        <v>117</v>
      </c>
      <c r="C193" s="5">
        <v>6</v>
      </c>
      <c r="D193" s="5">
        <v>10</v>
      </c>
      <c r="E193" s="5" t="s">
        <v>75</v>
      </c>
      <c r="F193" s="5" t="s">
        <v>118</v>
      </c>
      <c r="G193" s="5" t="s">
        <v>75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250</v>
      </c>
    </row>
    <row r="194" spans="1:13" x14ac:dyDescent="0.25">
      <c r="A194" s="109" t="s">
        <v>17</v>
      </c>
      <c r="B194" s="110"/>
      <c r="C194" s="111"/>
      <c r="D194" s="5">
        <v>10</v>
      </c>
      <c r="E194" s="5" t="s">
        <v>75</v>
      </c>
      <c r="F194" s="5" t="s">
        <v>75</v>
      </c>
      <c r="G194" s="5" t="s">
        <v>75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250</v>
      </c>
    </row>
    <row r="195" spans="1:13" x14ac:dyDescent="0.25">
      <c r="A195" s="104" t="s">
        <v>18</v>
      </c>
      <c r="B195" s="105"/>
      <c r="C195" s="106"/>
      <c r="D195" s="5" t="s">
        <v>75</v>
      </c>
      <c r="E195" s="5" t="s">
        <v>75</v>
      </c>
      <c r="F195" s="5" t="s">
        <v>75</v>
      </c>
      <c r="G195" s="5" t="s">
        <v>75</v>
      </c>
      <c r="H195" s="5" t="s">
        <v>75</v>
      </c>
      <c r="I195" s="5" t="s">
        <v>75</v>
      </c>
      <c r="J195" s="5" t="s">
        <v>75</v>
      </c>
      <c r="K195" s="5" t="s">
        <v>75</v>
      </c>
      <c r="L195" s="5" t="s">
        <v>75</v>
      </c>
      <c r="M195" s="5" t="s">
        <v>75</v>
      </c>
    </row>
    <row r="196" spans="1:13" x14ac:dyDescent="0.25">
      <c r="A196" s="104" t="s">
        <v>19</v>
      </c>
      <c r="B196" s="105"/>
      <c r="C196" s="106"/>
      <c r="D196" s="5">
        <v>10</v>
      </c>
      <c r="E196" s="5" t="s">
        <v>75</v>
      </c>
      <c r="F196" s="5" t="s">
        <v>75</v>
      </c>
      <c r="G196" s="5" t="s">
        <v>75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250</v>
      </c>
    </row>
    <row r="197" spans="1:13" x14ac:dyDescent="0.25">
      <c r="A197" s="90" t="s">
        <v>142</v>
      </c>
      <c r="B197" s="91"/>
      <c r="C197" s="92"/>
      <c r="D197" s="13">
        <f>D179+D189+D194</f>
        <v>30</v>
      </c>
      <c r="E197" s="13" t="s">
        <v>75</v>
      </c>
      <c r="F197" s="13" t="s">
        <v>75</v>
      </c>
      <c r="G197" s="13" t="s">
        <v>75</v>
      </c>
      <c r="H197" s="13">
        <f>H179+H189+H194</f>
        <v>255</v>
      </c>
      <c r="I197" s="13">
        <f t="shared" ref="I197:M197" si="57">I179+I189+I194</f>
        <v>90</v>
      </c>
      <c r="J197" s="13">
        <f t="shared" si="57"/>
        <v>165</v>
      </c>
      <c r="K197" s="13">
        <f t="shared" si="57"/>
        <v>16</v>
      </c>
      <c r="L197" s="13">
        <f t="shared" si="57"/>
        <v>0</v>
      </c>
      <c r="M197" s="13">
        <f t="shared" si="57"/>
        <v>250</v>
      </c>
    </row>
  </sheetData>
  <mergeCells count="169">
    <mergeCell ref="A195:C195"/>
    <mergeCell ref="A196:C196"/>
    <mergeCell ref="A197:C197"/>
    <mergeCell ref="A152:M152"/>
    <mergeCell ref="A155:C155"/>
    <mergeCell ref="A156:C156"/>
    <mergeCell ref="A192:M192"/>
    <mergeCell ref="A194:C194"/>
    <mergeCell ref="A180:C180"/>
    <mergeCell ref="A181:C181"/>
    <mergeCell ref="A182:M182"/>
    <mergeCell ref="A189:C189"/>
    <mergeCell ref="A190:C190"/>
    <mergeCell ref="A191:C191"/>
    <mergeCell ref="A177:M177"/>
    <mergeCell ref="A179:C179"/>
    <mergeCell ref="M174:M175"/>
    <mergeCell ref="A176:M176"/>
    <mergeCell ref="D174:D175"/>
    <mergeCell ref="E174:E175"/>
    <mergeCell ref="F174:F175"/>
    <mergeCell ref="G174:G175"/>
    <mergeCell ref="H174:K174"/>
    <mergeCell ref="L174:L175"/>
    <mergeCell ref="A171:C171"/>
    <mergeCell ref="A174:A175"/>
    <mergeCell ref="B174:B175"/>
    <mergeCell ref="C174:C175"/>
    <mergeCell ref="A161:C161"/>
    <mergeCell ref="A162:C162"/>
    <mergeCell ref="A163:M163"/>
    <mergeCell ref="A168:C168"/>
    <mergeCell ref="A169:C169"/>
    <mergeCell ref="A170:C170"/>
    <mergeCell ref="A157:M157"/>
    <mergeCell ref="A160:C160"/>
    <mergeCell ref="M149:M150"/>
    <mergeCell ref="A151:M151"/>
    <mergeCell ref="D149:D150"/>
    <mergeCell ref="E149:E150"/>
    <mergeCell ref="F149:F150"/>
    <mergeCell ref="G149:G150"/>
    <mergeCell ref="H149:K149"/>
    <mergeCell ref="L149:L150"/>
    <mergeCell ref="A154:C154"/>
    <mergeCell ref="A146:C146"/>
    <mergeCell ref="A149:A150"/>
    <mergeCell ref="B149:B150"/>
    <mergeCell ref="C149:C150"/>
    <mergeCell ref="A140:M140"/>
    <mergeCell ref="A143:C143"/>
    <mergeCell ref="A144:C144"/>
    <mergeCell ref="A145:C145"/>
    <mergeCell ref="A133:C133"/>
    <mergeCell ref="A134:C134"/>
    <mergeCell ref="A135:M135"/>
    <mergeCell ref="A137:C137"/>
    <mergeCell ref="A138:C138"/>
    <mergeCell ref="A139:C139"/>
    <mergeCell ref="A127:M127"/>
    <mergeCell ref="A132:C132"/>
    <mergeCell ref="M118:M119"/>
    <mergeCell ref="A120:M120"/>
    <mergeCell ref="A121:M121"/>
    <mergeCell ref="A124:C124"/>
    <mergeCell ref="A125:C125"/>
    <mergeCell ref="A126:C126"/>
    <mergeCell ref="D118:D119"/>
    <mergeCell ref="E118:E119"/>
    <mergeCell ref="F118:F119"/>
    <mergeCell ref="G118:G119"/>
    <mergeCell ref="H118:K118"/>
    <mergeCell ref="L118:L119"/>
    <mergeCell ref="A115:C115"/>
    <mergeCell ref="A118:A119"/>
    <mergeCell ref="B118:B119"/>
    <mergeCell ref="C118:C119"/>
    <mergeCell ref="A100:C100"/>
    <mergeCell ref="A101:C101"/>
    <mergeCell ref="A102:M102"/>
    <mergeCell ref="A107:C107"/>
    <mergeCell ref="A108:C108"/>
    <mergeCell ref="A109:C109"/>
    <mergeCell ref="A110:M110"/>
    <mergeCell ref="A112:C112"/>
    <mergeCell ref="A113:C113"/>
    <mergeCell ref="A114:C114"/>
    <mergeCell ref="A94:M94"/>
    <mergeCell ref="A99:C99"/>
    <mergeCell ref="M85:M86"/>
    <mergeCell ref="A87:M87"/>
    <mergeCell ref="A88:M88"/>
    <mergeCell ref="A91:C91"/>
    <mergeCell ref="A92:C92"/>
    <mergeCell ref="A93:C93"/>
    <mergeCell ref="D85:D86"/>
    <mergeCell ref="E85:E86"/>
    <mergeCell ref="F85:F86"/>
    <mergeCell ref="G85:G86"/>
    <mergeCell ref="H85:K85"/>
    <mergeCell ref="L85:L86"/>
    <mergeCell ref="A82:C82"/>
    <mergeCell ref="A85:A86"/>
    <mergeCell ref="B85:B86"/>
    <mergeCell ref="C85:C86"/>
    <mergeCell ref="A76:C76"/>
    <mergeCell ref="A68:C68"/>
    <mergeCell ref="A69:C69"/>
    <mergeCell ref="A70:C70"/>
    <mergeCell ref="A71:M71"/>
    <mergeCell ref="A74:C74"/>
    <mergeCell ref="A75:C75"/>
    <mergeCell ref="A77:M77"/>
    <mergeCell ref="A79:C79"/>
    <mergeCell ref="A80:C80"/>
    <mergeCell ref="A81:C81"/>
    <mergeCell ref="A60:C60"/>
    <mergeCell ref="A61:C61"/>
    <mergeCell ref="A62:C62"/>
    <mergeCell ref="A63:M63"/>
    <mergeCell ref="A58:M58"/>
    <mergeCell ref="F55:F56"/>
    <mergeCell ref="G55:G56"/>
    <mergeCell ref="H55:K55"/>
    <mergeCell ref="L55:L56"/>
    <mergeCell ref="M55:M56"/>
    <mergeCell ref="A57:M57"/>
    <mergeCell ref="A52:C52"/>
    <mergeCell ref="A55:A56"/>
    <mergeCell ref="B55:B56"/>
    <mergeCell ref="C55:C56"/>
    <mergeCell ref="D55:D56"/>
    <mergeCell ref="E55:E56"/>
    <mergeCell ref="A38:M38"/>
    <mergeCell ref="A41:C41"/>
    <mergeCell ref="A42:C42"/>
    <mergeCell ref="A43:C43"/>
    <mergeCell ref="A44:M44"/>
    <mergeCell ref="A49:C49"/>
    <mergeCell ref="A50:C50"/>
    <mergeCell ref="A51:C51"/>
    <mergeCell ref="A29:C29"/>
    <mergeCell ref="A30:C30"/>
    <mergeCell ref="A31:M31"/>
    <mergeCell ref="A35:C35"/>
    <mergeCell ref="A36:C36"/>
    <mergeCell ref="A37:C37"/>
    <mergeCell ref="A20:M20"/>
    <mergeCell ref="A22:C22"/>
    <mergeCell ref="A23:C23"/>
    <mergeCell ref="A24:C24"/>
    <mergeCell ref="A25:M25"/>
    <mergeCell ref="A28:C28"/>
    <mergeCell ref="F17:F18"/>
    <mergeCell ref="G17:G18"/>
    <mergeCell ref="H17:K17"/>
    <mergeCell ref="L17:L18"/>
    <mergeCell ref="M17:M18"/>
    <mergeCell ref="A19:M19"/>
    <mergeCell ref="A1:M1"/>
    <mergeCell ref="A2:M2"/>
    <mergeCell ref="A5:M5"/>
    <mergeCell ref="A6:M6"/>
    <mergeCell ref="A7:M7"/>
    <mergeCell ref="A17:A18"/>
    <mergeCell ref="B17:B18"/>
    <mergeCell ref="C17:C18"/>
    <mergeCell ref="D17:D18"/>
    <mergeCell ref="E17:E18"/>
  </mergeCells>
  <pageMargins left="0.70866141732283472" right="0.70866141732283472" top="0.74803149606299213" bottom="0.74803149606299213" header="0.31496062992125984" footer="0.31496062992125984"/>
  <pageSetup paperSize="9" scale="44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5A90-9E8B-4F5E-B9EC-9029DAF21C50}">
  <sheetPr>
    <pageSetUpPr fitToPage="1"/>
  </sheetPr>
  <dimension ref="A1:P106"/>
  <sheetViews>
    <sheetView workbookViewId="0">
      <selection activeCell="A20" sqref="A20:M20"/>
    </sheetView>
  </sheetViews>
  <sheetFormatPr defaultRowHeight="15" x14ac:dyDescent="0.25"/>
  <cols>
    <col min="1" max="1" width="8.85546875" customWidth="1"/>
    <col min="2" max="2" width="46.7109375" customWidth="1"/>
    <col min="3" max="3" width="5.85546875" customWidth="1"/>
    <col min="4" max="4" width="6.7109375" customWidth="1"/>
    <col min="5" max="5" width="9.85546875" customWidth="1"/>
    <col min="14" max="16" width="9.140625" style="33"/>
  </cols>
  <sheetData>
    <row r="1" spans="1:13" x14ac:dyDescent="0.25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5" spans="1:13" x14ac:dyDescent="0.25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5">
      <c r="A6" s="94" t="s">
        <v>53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x14ac:dyDescent="0.25">
      <c r="A7" s="94" t="s">
        <v>60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9" spans="1:13" x14ac:dyDescent="0.25">
      <c r="A9" s="4" t="s">
        <v>54</v>
      </c>
    </row>
    <row r="10" spans="1:13" x14ac:dyDescent="0.25">
      <c r="A10" s="4" t="s">
        <v>55</v>
      </c>
    </row>
    <row r="11" spans="1:13" x14ac:dyDescent="0.25">
      <c r="A11" s="4" t="s">
        <v>56</v>
      </c>
    </row>
    <row r="12" spans="1:13" x14ac:dyDescent="0.25">
      <c r="A12" s="4" t="s">
        <v>57</v>
      </c>
    </row>
    <row r="13" spans="1:13" x14ac:dyDescent="0.25">
      <c r="A13" s="4" t="s">
        <v>58</v>
      </c>
    </row>
    <row r="14" spans="1:13" x14ac:dyDescent="0.25">
      <c r="A14" s="4" t="s">
        <v>59</v>
      </c>
    </row>
    <row r="16" spans="1:13" x14ac:dyDescent="0.25">
      <c r="A16" s="4" t="s">
        <v>49</v>
      </c>
    </row>
    <row r="17" spans="1:13" ht="46.5" customHeight="1" x14ac:dyDescent="0.25">
      <c r="A17" s="95" t="s">
        <v>1</v>
      </c>
      <c r="B17" s="95" t="s">
        <v>2</v>
      </c>
      <c r="C17" s="97" t="s">
        <v>3</v>
      </c>
      <c r="D17" s="97" t="s">
        <v>4</v>
      </c>
      <c r="E17" s="99" t="s">
        <v>5</v>
      </c>
      <c r="F17" s="97" t="s">
        <v>6</v>
      </c>
      <c r="G17" s="99" t="s">
        <v>7</v>
      </c>
      <c r="H17" s="101" t="s">
        <v>8</v>
      </c>
      <c r="I17" s="102"/>
      <c r="J17" s="102"/>
      <c r="K17" s="103"/>
      <c r="L17" s="97" t="s">
        <v>13</v>
      </c>
      <c r="M17" s="97" t="s">
        <v>14</v>
      </c>
    </row>
    <row r="18" spans="1:13" ht="72" customHeight="1" x14ac:dyDescent="0.25">
      <c r="A18" s="96"/>
      <c r="B18" s="96"/>
      <c r="C18" s="98"/>
      <c r="D18" s="98"/>
      <c r="E18" s="100"/>
      <c r="F18" s="98"/>
      <c r="G18" s="100"/>
      <c r="H18" s="3" t="s">
        <v>9</v>
      </c>
      <c r="I18" s="1" t="s">
        <v>10</v>
      </c>
      <c r="J18" s="1" t="s">
        <v>11</v>
      </c>
      <c r="K18" s="2" t="s">
        <v>12</v>
      </c>
      <c r="L18" s="98"/>
      <c r="M18" s="98"/>
    </row>
    <row r="19" spans="1:13" x14ac:dyDescent="0.25">
      <c r="A19" s="90" t="s">
        <v>15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</row>
    <row r="20" spans="1:13" x14ac:dyDescent="0.25">
      <c r="A20" s="90" t="s">
        <v>16</v>
      </c>
      <c r="B20" s="91"/>
      <c r="C20" s="91"/>
      <c r="D20" s="91"/>
      <c r="E20" s="91"/>
      <c r="F20" s="91"/>
      <c r="G20" s="91"/>
      <c r="H20" s="107"/>
      <c r="I20" s="107"/>
      <c r="J20" s="107"/>
      <c r="K20" s="107"/>
      <c r="L20" s="107"/>
      <c r="M20" s="108"/>
    </row>
    <row r="21" spans="1:13" x14ac:dyDescent="0.25">
      <c r="A21" s="5">
        <v>1</v>
      </c>
      <c r="B21" s="34" t="s">
        <v>149</v>
      </c>
      <c r="C21" s="22">
        <v>1</v>
      </c>
      <c r="D21" s="22">
        <v>2</v>
      </c>
      <c r="E21" s="5">
        <v>0</v>
      </c>
      <c r="F21" s="23" t="s">
        <v>67</v>
      </c>
      <c r="G21" s="5" t="s">
        <v>73</v>
      </c>
      <c r="H21" s="5">
        <f t="shared" ref="H21:H29" si="0">I21+J21</f>
        <v>30</v>
      </c>
      <c r="I21" s="30">
        <v>30</v>
      </c>
      <c r="J21" s="30">
        <v>0</v>
      </c>
      <c r="K21" s="5">
        <v>1</v>
      </c>
      <c r="L21" s="5">
        <v>0</v>
      </c>
      <c r="M21" s="5">
        <v>0</v>
      </c>
    </row>
    <row r="22" spans="1:13" x14ac:dyDescent="0.25">
      <c r="A22" s="5">
        <v>2</v>
      </c>
      <c r="B22" s="34" t="s">
        <v>150</v>
      </c>
      <c r="C22" s="22">
        <v>5</v>
      </c>
      <c r="D22" s="22">
        <v>2</v>
      </c>
      <c r="E22" s="5">
        <v>0</v>
      </c>
      <c r="F22" s="23" t="s">
        <v>67</v>
      </c>
      <c r="G22" s="5" t="s">
        <v>73</v>
      </c>
      <c r="H22" s="5">
        <f t="shared" si="0"/>
        <v>30</v>
      </c>
      <c r="I22" s="30">
        <v>30</v>
      </c>
      <c r="J22" s="30">
        <v>0</v>
      </c>
      <c r="K22" s="5">
        <v>1</v>
      </c>
      <c r="L22" s="5">
        <v>0</v>
      </c>
      <c r="M22" s="5">
        <v>0</v>
      </c>
    </row>
    <row r="23" spans="1:13" x14ac:dyDescent="0.25">
      <c r="A23" s="5">
        <v>3</v>
      </c>
      <c r="B23" s="34" t="s">
        <v>66</v>
      </c>
      <c r="C23" s="22">
        <v>2</v>
      </c>
      <c r="D23" s="22">
        <v>2</v>
      </c>
      <c r="E23" s="5">
        <v>0</v>
      </c>
      <c r="F23" s="23" t="s">
        <v>67</v>
      </c>
      <c r="G23" s="5" t="s">
        <v>73</v>
      </c>
      <c r="H23" s="5">
        <f t="shared" si="0"/>
        <v>30</v>
      </c>
      <c r="I23" s="30">
        <v>0</v>
      </c>
      <c r="J23" s="30">
        <v>30</v>
      </c>
      <c r="K23" s="5">
        <v>1</v>
      </c>
      <c r="L23" s="5">
        <v>0</v>
      </c>
      <c r="M23" s="5">
        <v>0</v>
      </c>
    </row>
    <row r="24" spans="1:13" x14ac:dyDescent="0.25">
      <c r="A24" s="5">
        <v>4</v>
      </c>
      <c r="B24" s="34" t="s">
        <v>68</v>
      </c>
      <c r="C24" s="22">
        <v>3</v>
      </c>
      <c r="D24" s="26">
        <v>2</v>
      </c>
      <c r="E24" s="5">
        <v>0</v>
      </c>
      <c r="F24" s="23" t="s">
        <v>67</v>
      </c>
      <c r="G24" s="5" t="s">
        <v>73</v>
      </c>
      <c r="H24" s="5">
        <f t="shared" si="0"/>
        <v>30</v>
      </c>
      <c r="I24" s="30">
        <v>0</v>
      </c>
      <c r="J24" s="30">
        <v>30</v>
      </c>
      <c r="K24" s="5">
        <v>1</v>
      </c>
      <c r="L24" s="5">
        <v>0</v>
      </c>
      <c r="M24" s="5">
        <v>0</v>
      </c>
    </row>
    <row r="25" spans="1:13" x14ac:dyDescent="0.25">
      <c r="A25" s="5">
        <v>5</v>
      </c>
      <c r="B25" s="34" t="s">
        <v>69</v>
      </c>
      <c r="C25" s="22">
        <v>4</v>
      </c>
      <c r="D25" s="26">
        <v>2</v>
      </c>
      <c r="E25" s="5">
        <v>0</v>
      </c>
      <c r="F25" s="23" t="s">
        <v>67</v>
      </c>
      <c r="G25" s="5" t="s">
        <v>73</v>
      </c>
      <c r="H25" s="5">
        <f t="shared" si="0"/>
        <v>30</v>
      </c>
      <c r="I25" s="30">
        <v>0</v>
      </c>
      <c r="J25" s="30">
        <v>30</v>
      </c>
      <c r="K25" s="5">
        <v>1</v>
      </c>
      <c r="L25" s="5">
        <v>0</v>
      </c>
      <c r="M25" s="5">
        <v>0</v>
      </c>
    </row>
    <row r="26" spans="1:13" x14ac:dyDescent="0.25">
      <c r="A26" s="5">
        <v>6</v>
      </c>
      <c r="B26" s="34" t="s">
        <v>70</v>
      </c>
      <c r="C26" s="22">
        <v>5</v>
      </c>
      <c r="D26" s="26">
        <v>2</v>
      </c>
      <c r="E26" s="5">
        <v>0</v>
      </c>
      <c r="F26" s="23" t="s">
        <v>71</v>
      </c>
      <c r="G26" s="5" t="s">
        <v>73</v>
      </c>
      <c r="H26" s="5">
        <f t="shared" si="0"/>
        <v>30</v>
      </c>
      <c r="I26" s="31">
        <v>0</v>
      </c>
      <c r="J26" s="31">
        <v>30</v>
      </c>
      <c r="K26" s="5">
        <v>1</v>
      </c>
      <c r="L26" s="5">
        <v>0</v>
      </c>
      <c r="M26" s="5">
        <v>0</v>
      </c>
    </row>
    <row r="27" spans="1:13" x14ac:dyDescent="0.25">
      <c r="A27" s="5">
        <v>7</v>
      </c>
      <c r="B27" s="34" t="s">
        <v>74</v>
      </c>
      <c r="C27" s="22">
        <v>1</v>
      </c>
      <c r="D27" s="26">
        <v>2</v>
      </c>
      <c r="E27" s="5">
        <v>0</v>
      </c>
      <c r="F27" s="23" t="s">
        <v>67</v>
      </c>
      <c r="G27" s="5" t="s">
        <v>72</v>
      </c>
      <c r="H27" s="5">
        <f t="shared" si="0"/>
        <v>30</v>
      </c>
      <c r="I27" s="31">
        <v>0</v>
      </c>
      <c r="J27" s="31">
        <v>30</v>
      </c>
      <c r="K27" s="5">
        <v>1</v>
      </c>
      <c r="L27" s="5">
        <v>0</v>
      </c>
      <c r="M27" s="5">
        <v>0</v>
      </c>
    </row>
    <row r="28" spans="1:13" x14ac:dyDescent="0.25">
      <c r="A28" s="5">
        <v>8</v>
      </c>
      <c r="B28" s="34" t="s">
        <v>151</v>
      </c>
      <c r="C28" s="22">
        <v>3</v>
      </c>
      <c r="D28" s="26">
        <v>0</v>
      </c>
      <c r="E28" s="5">
        <v>0</v>
      </c>
      <c r="F28" s="28" t="s">
        <v>67</v>
      </c>
      <c r="G28" s="5" t="s">
        <v>73</v>
      </c>
      <c r="H28" s="5">
        <f t="shared" si="0"/>
        <v>30</v>
      </c>
      <c r="I28" s="31">
        <v>0</v>
      </c>
      <c r="J28" s="31">
        <v>30</v>
      </c>
      <c r="K28" s="5">
        <v>1</v>
      </c>
      <c r="L28" s="5">
        <v>0</v>
      </c>
      <c r="M28" s="5">
        <v>0</v>
      </c>
    </row>
    <row r="29" spans="1:13" x14ac:dyDescent="0.25">
      <c r="A29" s="5">
        <v>9</v>
      </c>
      <c r="B29" s="34" t="s">
        <v>152</v>
      </c>
      <c r="C29" s="22">
        <v>4</v>
      </c>
      <c r="D29" s="26">
        <v>0</v>
      </c>
      <c r="E29" s="5">
        <v>0</v>
      </c>
      <c r="F29" s="28" t="s">
        <v>67</v>
      </c>
      <c r="G29" s="5" t="s">
        <v>73</v>
      </c>
      <c r="H29" s="5">
        <f t="shared" si="0"/>
        <v>30</v>
      </c>
      <c r="I29" s="31">
        <v>0</v>
      </c>
      <c r="J29" s="31">
        <v>30</v>
      </c>
      <c r="K29" s="5">
        <v>1</v>
      </c>
      <c r="L29" s="5">
        <v>0</v>
      </c>
      <c r="M29" s="5">
        <v>0</v>
      </c>
    </row>
    <row r="30" spans="1:13" x14ac:dyDescent="0.25">
      <c r="A30" s="104" t="s">
        <v>17</v>
      </c>
      <c r="B30" s="105"/>
      <c r="C30" s="106"/>
      <c r="D30" s="5">
        <f>SUM(D21:D29)</f>
        <v>14</v>
      </c>
      <c r="E30" s="5" t="s">
        <v>75</v>
      </c>
      <c r="F30" s="5" t="s">
        <v>75</v>
      </c>
      <c r="G30" s="5" t="s">
        <v>75</v>
      </c>
      <c r="H30" s="32">
        <f t="shared" ref="H30:M30" si="1">SUM(H21:H29)</f>
        <v>270</v>
      </c>
      <c r="I30" s="32">
        <f t="shared" si="1"/>
        <v>60</v>
      </c>
      <c r="J30" s="32">
        <f t="shared" si="1"/>
        <v>210</v>
      </c>
      <c r="K30" s="32">
        <f t="shared" si="1"/>
        <v>9</v>
      </c>
      <c r="L30" s="32">
        <f t="shared" si="1"/>
        <v>0</v>
      </c>
      <c r="M30" s="32">
        <f t="shared" si="1"/>
        <v>0</v>
      </c>
    </row>
    <row r="31" spans="1:13" x14ac:dyDescent="0.25">
      <c r="A31" s="104" t="s">
        <v>18</v>
      </c>
      <c r="B31" s="105"/>
      <c r="C31" s="106"/>
      <c r="D31" s="5">
        <f>SUM(E21:E29)</f>
        <v>0</v>
      </c>
      <c r="E31" s="5" t="s">
        <v>75</v>
      </c>
      <c r="F31" s="5" t="s">
        <v>75</v>
      </c>
      <c r="G31" s="5" t="s">
        <v>75</v>
      </c>
      <c r="H31" s="5">
        <f>I31+J31</f>
        <v>0</v>
      </c>
      <c r="I31" s="5">
        <f>SUM(N21:N27)</f>
        <v>0</v>
      </c>
      <c r="J31" s="5">
        <f>SUM(O21:O27)</f>
        <v>0</v>
      </c>
      <c r="K31" s="5">
        <f>SUM(P21:P27)</f>
        <v>0</v>
      </c>
      <c r="L31" s="5">
        <f t="shared" ref="L31:M31" si="2">L30</f>
        <v>0</v>
      </c>
      <c r="M31" s="5">
        <f t="shared" si="2"/>
        <v>0</v>
      </c>
    </row>
    <row r="32" spans="1:13" x14ac:dyDescent="0.25">
      <c r="A32" s="104" t="s">
        <v>19</v>
      </c>
      <c r="B32" s="105"/>
      <c r="C32" s="106"/>
      <c r="D32" s="5">
        <f>SUMIF(G21:G29,"f",D21:D29)</f>
        <v>12</v>
      </c>
      <c r="E32" s="5" t="s">
        <v>75</v>
      </c>
      <c r="F32" s="5" t="s">
        <v>75</v>
      </c>
      <c r="G32" s="5" t="s">
        <v>75</v>
      </c>
      <c r="H32" s="5">
        <f t="shared" ref="H32:M32" si="3">SUMIF($G$21:$G$29,"f",H21:H29)</f>
        <v>240</v>
      </c>
      <c r="I32" s="5">
        <f t="shared" si="3"/>
        <v>60</v>
      </c>
      <c r="J32" s="5">
        <f t="shared" si="3"/>
        <v>180</v>
      </c>
      <c r="K32" s="5">
        <f t="shared" si="3"/>
        <v>8</v>
      </c>
      <c r="L32" s="5">
        <f t="shared" si="3"/>
        <v>0</v>
      </c>
      <c r="M32" s="5">
        <f t="shared" si="3"/>
        <v>0</v>
      </c>
    </row>
    <row r="33" spans="1:13" x14ac:dyDescent="0.25">
      <c r="A33" s="90" t="s">
        <v>20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2"/>
    </row>
    <row r="34" spans="1:13" x14ac:dyDescent="0.25">
      <c r="A34" s="5">
        <v>1</v>
      </c>
      <c r="B34" s="6" t="s">
        <v>76</v>
      </c>
      <c r="C34" s="5">
        <v>1</v>
      </c>
      <c r="D34" s="5">
        <v>3</v>
      </c>
      <c r="E34" s="5">
        <v>0</v>
      </c>
      <c r="F34" s="5" t="s">
        <v>67</v>
      </c>
      <c r="G34" s="5" t="s">
        <v>72</v>
      </c>
      <c r="H34" s="5">
        <f>I34+J34</f>
        <v>45</v>
      </c>
      <c r="I34" s="5">
        <v>0</v>
      </c>
      <c r="J34" s="5">
        <v>45</v>
      </c>
      <c r="K34" s="5">
        <v>2</v>
      </c>
      <c r="L34" s="5">
        <v>0</v>
      </c>
      <c r="M34" s="5">
        <v>0</v>
      </c>
    </row>
    <row r="35" spans="1:13" x14ac:dyDescent="0.25">
      <c r="A35" s="5">
        <v>2</v>
      </c>
      <c r="B35" s="6" t="s">
        <v>77</v>
      </c>
      <c r="C35" s="5">
        <v>1</v>
      </c>
      <c r="D35" s="5">
        <v>1</v>
      </c>
      <c r="E35" s="5">
        <v>0</v>
      </c>
      <c r="F35" s="5" t="s">
        <v>67</v>
      </c>
      <c r="G35" s="5" t="s">
        <v>72</v>
      </c>
      <c r="H35" s="5">
        <f>I35+J35</f>
        <v>15</v>
      </c>
      <c r="I35" s="5">
        <v>15</v>
      </c>
      <c r="J35" s="5">
        <v>0</v>
      </c>
      <c r="K35" s="5">
        <v>2</v>
      </c>
      <c r="L35" s="5">
        <v>0</v>
      </c>
      <c r="M35" s="5">
        <v>0</v>
      </c>
    </row>
    <row r="36" spans="1:13" x14ac:dyDescent="0.25">
      <c r="A36" s="104" t="s">
        <v>17</v>
      </c>
      <c r="B36" s="105"/>
      <c r="C36" s="106"/>
      <c r="D36" s="5">
        <f>D34+D35</f>
        <v>4</v>
      </c>
      <c r="E36" s="5" t="s">
        <v>75</v>
      </c>
      <c r="F36" s="5" t="s">
        <v>75</v>
      </c>
      <c r="G36" s="5" t="s">
        <v>75</v>
      </c>
      <c r="H36" s="5">
        <f>H34+H35</f>
        <v>60</v>
      </c>
      <c r="I36" s="5">
        <f t="shared" ref="I36:M36" si="4">I34+I35</f>
        <v>15</v>
      </c>
      <c r="J36" s="5">
        <f t="shared" si="4"/>
        <v>45</v>
      </c>
      <c r="K36" s="5">
        <f t="shared" si="4"/>
        <v>4</v>
      </c>
      <c r="L36" s="5">
        <f t="shared" si="4"/>
        <v>0</v>
      </c>
      <c r="M36" s="5">
        <f t="shared" si="4"/>
        <v>0</v>
      </c>
    </row>
    <row r="37" spans="1:13" x14ac:dyDescent="0.25">
      <c r="A37" s="104" t="s">
        <v>18</v>
      </c>
      <c r="B37" s="105"/>
      <c r="C37" s="106"/>
      <c r="D37" s="5">
        <f>E34+E35</f>
        <v>0</v>
      </c>
      <c r="E37" s="5" t="s">
        <v>75</v>
      </c>
      <c r="F37" s="5" t="s">
        <v>75</v>
      </c>
      <c r="G37" s="5" t="s">
        <v>75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x14ac:dyDescent="0.25">
      <c r="A38" s="104" t="s">
        <v>19</v>
      </c>
      <c r="B38" s="105"/>
      <c r="C38" s="106"/>
      <c r="D38" s="5">
        <v>0</v>
      </c>
      <c r="E38" s="5" t="s">
        <v>75</v>
      </c>
      <c r="F38" s="5" t="s">
        <v>75</v>
      </c>
      <c r="G38" s="5" t="s">
        <v>75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x14ac:dyDescent="0.25">
      <c r="A39" s="90" t="s">
        <v>21</v>
      </c>
      <c r="B39" s="91"/>
      <c r="C39" s="91"/>
      <c r="D39" s="91"/>
      <c r="E39" s="91"/>
      <c r="F39" s="107"/>
      <c r="G39" s="107"/>
      <c r="H39" s="107"/>
      <c r="I39" s="107"/>
      <c r="J39" s="107"/>
      <c r="K39" s="107"/>
      <c r="L39" s="107"/>
      <c r="M39" s="108"/>
    </row>
    <row r="40" spans="1:13" x14ac:dyDescent="0.25">
      <c r="A40" s="5">
        <v>1</v>
      </c>
      <c r="B40" s="34" t="s">
        <v>78</v>
      </c>
      <c r="C40" s="35">
        <v>1</v>
      </c>
      <c r="D40" s="36">
        <v>5</v>
      </c>
      <c r="E40" s="5">
        <v>0</v>
      </c>
      <c r="F40" s="24" t="s">
        <v>71</v>
      </c>
      <c r="G40" s="22" t="s">
        <v>72</v>
      </c>
      <c r="H40" s="30">
        <f>I40+J40</f>
        <v>60</v>
      </c>
      <c r="I40" s="30">
        <v>30</v>
      </c>
      <c r="J40" s="30">
        <v>30</v>
      </c>
      <c r="K40" s="5">
        <v>4</v>
      </c>
      <c r="L40" s="5">
        <v>0</v>
      </c>
      <c r="M40" s="5">
        <v>0</v>
      </c>
    </row>
    <row r="41" spans="1:13" x14ac:dyDescent="0.25">
      <c r="A41" s="5">
        <v>2</v>
      </c>
      <c r="B41" s="34" t="s">
        <v>79</v>
      </c>
      <c r="C41" s="35">
        <v>1</v>
      </c>
      <c r="D41" s="36">
        <v>7</v>
      </c>
      <c r="E41" s="5">
        <v>0</v>
      </c>
      <c r="F41" s="24" t="s">
        <v>71</v>
      </c>
      <c r="G41" s="22" t="s">
        <v>72</v>
      </c>
      <c r="H41" s="30">
        <f t="shared" ref="H41:H57" si="5">I41+J41</f>
        <v>90</v>
      </c>
      <c r="I41" s="30">
        <v>45</v>
      </c>
      <c r="J41" s="30">
        <v>45</v>
      </c>
      <c r="K41" s="5">
        <v>4</v>
      </c>
      <c r="L41" s="5">
        <v>0</v>
      </c>
      <c r="M41" s="5">
        <v>0</v>
      </c>
    </row>
    <row r="42" spans="1:13" x14ac:dyDescent="0.25">
      <c r="A42" s="5">
        <v>3</v>
      </c>
      <c r="B42" s="34" t="s">
        <v>80</v>
      </c>
      <c r="C42" s="35">
        <v>1</v>
      </c>
      <c r="D42" s="36">
        <v>4.5</v>
      </c>
      <c r="E42" s="5">
        <v>0</v>
      </c>
      <c r="F42" s="24" t="s">
        <v>67</v>
      </c>
      <c r="G42" s="22" t="s">
        <v>72</v>
      </c>
      <c r="H42" s="30">
        <f t="shared" si="5"/>
        <v>60</v>
      </c>
      <c r="I42" s="30">
        <v>30</v>
      </c>
      <c r="J42" s="30">
        <v>30</v>
      </c>
      <c r="K42" s="5">
        <v>2</v>
      </c>
      <c r="L42" s="5">
        <v>0</v>
      </c>
      <c r="M42" s="5">
        <v>0</v>
      </c>
    </row>
    <row r="43" spans="1:13" x14ac:dyDescent="0.25">
      <c r="A43" s="5">
        <v>4</v>
      </c>
      <c r="B43" s="34" t="s">
        <v>81</v>
      </c>
      <c r="C43" s="35">
        <v>2</v>
      </c>
      <c r="D43" s="36">
        <v>7</v>
      </c>
      <c r="E43" s="5">
        <v>0</v>
      </c>
      <c r="F43" s="24" t="s">
        <v>71</v>
      </c>
      <c r="G43" s="22" t="s">
        <v>72</v>
      </c>
      <c r="H43" s="30">
        <f t="shared" si="5"/>
        <v>90</v>
      </c>
      <c r="I43" s="30">
        <v>45</v>
      </c>
      <c r="J43" s="30">
        <v>45</v>
      </c>
      <c r="K43" s="5">
        <v>4</v>
      </c>
      <c r="L43" s="5">
        <v>0</v>
      </c>
      <c r="M43" s="5">
        <v>0</v>
      </c>
    </row>
    <row r="44" spans="1:13" x14ac:dyDescent="0.25">
      <c r="A44" s="5">
        <v>5</v>
      </c>
      <c r="B44" s="34" t="s">
        <v>82</v>
      </c>
      <c r="C44" s="35">
        <v>2</v>
      </c>
      <c r="D44" s="36">
        <v>5</v>
      </c>
      <c r="E44" s="5">
        <v>0</v>
      </c>
      <c r="F44" s="24" t="s">
        <v>71</v>
      </c>
      <c r="G44" s="22" t="s">
        <v>72</v>
      </c>
      <c r="H44" s="30">
        <f t="shared" si="5"/>
        <v>60</v>
      </c>
      <c r="I44" s="31">
        <v>30</v>
      </c>
      <c r="J44" s="31">
        <v>30</v>
      </c>
      <c r="K44" s="5">
        <v>4</v>
      </c>
      <c r="L44" s="5">
        <v>0</v>
      </c>
      <c r="M44" s="5">
        <v>0</v>
      </c>
    </row>
    <row r="45" spans="1:13" x14ac:dyDescent="0.25">
      <c r="A45" s="5">
        <v>6</v>
      </c>
      <c r="B45" s="34" t="s">
        <v>83</v>
      </c>
      <c r="C45" s="35">
        <v>2</v>
      </c>
      <c r="D45" s="36">
        <v>6</v>
      </c>
      <c r="E45" s="5">
        <v>4</v>
      </c>
      <c r="F45" s="24" t="s">
        <v>71</v>
      </c>
      <c r="G45" s="22" t="s">
        <v>72</v>
      </c>
      <c r="H45" s="30">
        <f t="shared" si="5"/>
        <v>75</v>
      </c>
      <c r="I45" s="30">
        <v>30</v>
      </c>
      <c r="J45" s="30">
        <v>45</v>
      </c>
      <c r="K45" s="5">
        <v>4</v>
      </c>
      <c r="L45" s="5">
        <v>0</v>
      </c>
      <c r="M45" s="5">
        <v>0</v>
      </c>
    </row>
    <row r="46" spans="1:13" x14ac:dyDescent="0.25">
      <c r="A46" s="5">
        <v>7</v>
      </c>
      <c r="B46" s="34" t="s">
        <v>84</v>
      </c>
      <c r="C46" s="35">
        <v>2</v>
      </c>
      <c r="D46" s="36">
        <v>5</v>
      </c>
      <c r="E46" s="5">
        <v>2.5</v>
      </c>
      <c r="F46" s="24" t="s">
        <v>67</v>
      </c>
      <c r="G46" s="22" t="s">
        <v>72</v>
      </c>
      <c r="H46" s="30">
        <f t="shared" si="5"/>
        <v>60</v>
      </c>
      <c r="I46" s="30">
        <v>30</v>
      </c>
      <c r="J46" s="30">
        <v>30</v>
      </c>
      <c r="K46" s="5">
        <v>2</v>
      </c>
      <c r="L46" s="5">
        <v>0</v>
      </c>
      <c r="M46" s="5">
        <v>0</v>
      </c>
    </row>
    <row r="47" spans="1:13" x14ac:dyDescent="0.25">
      <c r="A47" s="5">
        <v>8</v>
      </c>
      <c r="B47" s="34" t="s">
        <v>85</v>
      </c>
      <c r="C47" s="35">
        <v>3</v>
      </c>
      <c r="D47" s="36">
        <v>5</v>
      </c>
      <c r="E47" s="5">
        <v>0</v>
      </c>
      <c r="F47" s="24" t="s">
        <v>71</v>
      </c>
      <c r="G47" s="22" t="s">
        <v>72</v>
      </c>
      <c r="H47" s="30">
        <f t="shared" si="5"/>
        <v>60</v>
      </c>
      <c r="I47" s="30">
        <v>30</v>
      </c>
      <c r="J47" s="30">
        <v>30</v>
      </c>
      <c r="K47" s="5">
        <v>4</v>
      </c>
      <c r="L47" s="5">
        <v>0</v>
      </c>
      <c r="M47" s="5">
        <v>0</v>
      </c>
    </row>
    <row r="48" spans="1:13" x14ac:dyDescent="0.25">
      <c r="A48" s="5">
        <v>9</v>
      </c>
      <c r="B48" s="34" t="s">
        <v>86</v>
      </c>
      <c r="C48" s="35">
        <v>3</v>
      </c>
      <c r="D48" s="36">
        <v>8</v>
      </c>
      <c r="E48" s="5">
        <v>0</v>
      </c>
      <c r="F48" s="24" t="s">
        <v>71</v>
      </c>
      <c r="G48" s="22" t="s">
        <v>72</v>
      </c>
      <c r="H48" s="30">
        <f t="shared" si="5"/>
        <v>120</v>
      </c>
      <c r="I48" s="31">
        <v>60</v>
      </c>
      <c r="J48" s="31">
        <v>60</v>
      </c>
      <c r="K48" s="5">
        <v>4</v>
      </c>
      <c r="L48" s="5">
        <v>0</v>
      </c>
      <c r="M48" s="5">
        <v>0</v>
      </c>
    </row>
    <row r="49" spans="1:13" x14ac:dyDescent="0.25">
      <c r="A49" s="5">
        <v>10</v>
      </c>
      <c r="B49" s="34" t="s">
        <v>87</v>
      </c>
      <c r="C49" s="35">
        <v>3</v>
      </c>
      <c r="D49" s="36">
        <v>5</v>
      </c>
      <c r="E49" s="5">
        <v>0</v>
      </c>
      <c r="F49" s="24" t="s">
        <v>67</v>
      </c>
      <c r="G49" s="22" t="s">
        <v>72</v>
      </c>
      <c r="H49" s="30">
        <f t="shared" si="5"/>
        <v>60</v>
      </c>
      <c r="I49" s="30">
        <v>30</v>
      </c>
      <c r="J49" s="30">
        <v>30</v>
      </c>
      <c r="K49" s="5">
        <v>2</v>
      </c>
      <c r="L49" s="5">
        <v>0</v>
      </c>
      <c r="M49" s="5">
        <v>0</v>
      </c>
    </row>
    <row r="50" spans="1:13" x14ac:dyDescent="0.25">
      <c r="A50" s="5">
        <v>11</v>
      </c>
      <c r="B50" s="34" t="s">
        <v>88</v>
      </c>
      <c r="C50" s="35">
        <v>3</v>
      </c>
      <c r="D50" s="36">
        <v>5</v>
      </c>
      <c r="E50" s="5">
        <v>2.5</v>
      </c>
      <c r="F50" s="24" t="s">
        <v>71</v>
      </c>
      <c r="G50" s="22" t="s">
        <v>72</v>
      </c>
      <c r="H50" s="30">
        <f t="shared" si="5"/>
        <v>60</v>
      </c>
      <c r="I50" s="30">
        <v>30</v>
      </c>
      <c r="J50" s="30">
        <v>30</v>
      </c>
      <c r="K50" s="5">
        <v>4</v>
      </c>
      <c r="L50" s="5">
        <v>0</v>
      </c>
      <c r="M50" s="5">
        <v>0</v>
      </c>
    </row>
    <row r="51" spans="1:13" x14ac:dyDescent="0.25">
      <c r="A51" s="5">
        <v>12</v>
      </c>
      <c r="B51" s="34" t="s">
        <v>89</v>
      </c>
      <c r="C51" s="35">
        <v>4</v>
      </c>
      <c r="D51" s="36">
        <v>4.5</v>
      </c>
      <c r="E51" s="5">
        <v>0</v>
      </c>
      <c r="F51" s="24" t="s">
        <v>71</v>
      </c>
      <c r="G51" s="22" t="s">
        <v>72</v>
      </c>
      <c r="H51" s="30">
        <f t="shared" si="5"/>
        <v>60</v>
      </c>
      <c r="I51" s="31">
        <v>30</v>
      </c>
      <c r="J51" s="31">
        <v>30</v>
      </c>
      <c r="K51" s="5">
        <v>4</v>
      </c>
      <c r="L51" s="5">
        <v>0</v>
      </c>
      <c r="M51" s="5">
        <v>0</v>
      </c>
    </row>
    <row r="52" spans="1:13" x14ac:dyDescent="0.25">
      <c r="A52" s="5">
        <v>13</v>
      </c>
      <c r="B52" s="34" t="s">
        <v>90</v>
      </c>
      <c r="C52" s="35">
        <v>4</v>
      </c>
      <c r="D52" s="36">
        <v>3</v>
      </c>
      <c r="E52" s="5">
        <v>2</v>
      </c>
      <c r="F52" s="24" t="s">
        <v>67</v>
      </c>
      <c r="G52" s="22" t="s">
        <v>72</v>
      </c>
      <c r="H52" s="30">
        <f t="shared" si="5"/>
        <v>45</v>
      </c>
      <c r="I52" s="31">
        <v>15</v>
      </c>
      <c r="J52" s="31">
        <v>30</v>
      </c>
      <c r="K52" s="5">
        <v>2</v>
      </c>
      <c r="L52" s="5">
        <v>0</v>
      </c>
      <c r="M52" s="5">
        <v>0</v>
      </c>
    </row>
    <row r="53" spans="1:13" x14ac:dyDescent="0.25">
      <c r="A53" s="5">
        <v>14</v>
      </c>
      <c r="B53" s="34" t="s">
        <v>91</v>
      </c>
      <c r="C53" s="35">
        <v>4</v>
      </c>
      <c r="D53" s="36">
        <v>4</v>
      </c>
      <c r="E53" s="5">
        <v>0</v>
      </c>
      <c r="F53" s="24" t="s">
        <v>67</v>
      </c>
      <c r="G53" s="22" t="s">
        <v>72</v>
      </c>
      <c r="H53" s="30">
        <f t="shared" si="5"/>
        <v>60</v>
      </c>
      <c r="I53" s="30">
        <v>30</v>
      </c>
      <c r="J53" s="30">
        <v>30</v>
      </c>
      <c r="K53" s="5">
        <v>2</v>
      </c>
      <c r="L53" s="5">
        <v>0</v>
      </c>
      <c r="M53" s="5">
        <v>0</v>
      </c>
    </row>
    <row r="54" spans="1:13" x14ac:dyDescent="0.25">
      <c r="A54" s="5">
        <v>15</v>
      </c>
      <c r="B54" s="34" t="s">
        <v>92</v>
      </c>
      <c r="C54" s="35">
        <v>4</v>
      </c>
      <c r="D54" s="36">
        <v>4.5</v>
      </c>
      <c r="E54" s="5">
        <v>0</v>
      </c>
      <c r="F54" s="24" t="s">
        <v>71</v>
      </c>
      <c r="G54" s="22" t="s">
        <v>72</v>
      </c>
      <c r="H54" s="30">
        <f t="shared" si="5"/>
        <v>60</v>
      </c>
      <c r="I54" s="30">
        <v>30</v>
      </c>
      <c r="J54" s="30">
        <v>30</v>
      </c>
      <c r="K54" s="5">
        <v>4</v>
      </c>
      <c r="L54" s="5">
        <v>0</v>
      </c>
      <c r="M54" s="5">
        <v>0</v>
      </c>
    </row>
    <row r="55" spans="1:13" x14ac:dyDescent="0.25">
      <c r="A55" s="5">
        <v>16</v>
      </c>
      <c r="B55" s="34" t="s">
        <v>93</v>
      </c>
      <c r="C55" s="35">
        <v>5</v>
      </c>
      <c r="D55" s="36">
        <v>6</v>
      </c>
      <c r="E55" s="5">
        <v>0</v>
      </c>
      <c r="F55" s="24" t="s">
        <v>71</v>
      </c>
      <c r="G55" s="37" t="s">
        <v>72</v>
      </c>
      <c r="H55" s="30">
        <f t="shared" si="5"/>
        <v>75</v>
      </c>
      <c r="I55" s="30">
        <v>30</v>
      </c>
      <c r="J55" s="30">
        <v>45</v>
      </c>
      <c r="K55" s="5">
        <v>4</v>
      </c>
      <c r="L55" s="5">
        <v>0</v>
      </c>
      <c r="M55" s="5">
        <v>0</v>
      </c>
    </row>
    <row r="56" spans="1:13" x14ac:dyDescent="0.25">
      <c r="A56" s="5">
        <v>17</v>
      </c>
      <c r="B56" s="34" t="s">
        <v>94</v>
      </c>
      <c r="C56" s="35">
        <v>5</v>
      </c>
      <c r="D56" s="36">
        <v>3.5</v>
      </c>
      <c r="E56" s="5">
        <v>3.5</v>
      </c>
      <c r="F56" s="24" t="s">
        <v>67</v>
      </c>
      <c r="G56" s="22" t="s">
        <v>72</v>
      </c>
      <c r="H56" s="30">
        <f t="shared" si="5"/>
        <v>45</v>
      </c>
      <c r="I56" s="31">
        <v>0</v>
      </c>
      <c r="J56" s="31">
        <v>45</v>
      </c>
      <c r="K56" s="5">
        <v>2</v>
      </c>
      <c r="L56" s="5">
        <v>0</v>
      </c>
      <c r="M56" s="5">
        <v>0</v>
      </c>
    </row>
    <row r="57" spans="1:13" x14ac:dyDescent="0.25">
      <c r="A57" s="5">
        <v>18</v>
      </c>
      <c r="B57" s="34" t="s">
        <v>95</v>
      </c>
      <c r="C57" s="35">
        <v>6</v>
      </c>
      <c r="D57" s="36">
        <v>5</v>
      </c>
      <c r="E57" s="5">
        <v>0</v>
      </c>
      <c r="F57" s="24" t="s">
        <v>71</v>
      </c>
      <c r="G57" s="22" t="s">
        <v>72</v>
      </c>
      <c r="H57" s="30">
        <f t="shared" si="5"/>
        <v>60</v>
      </c>
      <c r="I57" s="31">
        <v>30</v>
      </c>
      <c r="J57" s="31">
        <v>30</v>
      </c>
      <c r="K57" s="5">
        <v>4</v>
      </c>
      <c r="L57" s="5">
        <v>0</v>
      </c>
      <c r="M57" s="5">
        <v>0</v>
      </c>
    </row>
    <row r="58" spans="1:13" x14ac:dyDescent="0.25">
      <c r="A58" s="104" t="s">
        <v>17</v>
      </c>
      <c r="B58" s="105"/>
      <c r="C58" s="106"/>
      <c r="D58" s="5">
        <f>SUM(D40:D57)</f>
        <v>93</v>
      </c>
      <c r="E58" s="5" t="s">
        <v>75</v>
      </c>
      <c r="F58" s="5" t="s">
        <v>75</v>
      </c>
      <c r="G58" s="5" t="s">
        <v>75</v>
      </c>
      <c r="H58" s="32">
        <f>SUM(H40:H57)</f>
        <v>1200</v>
      </c>
      <c r="I58" s="32">
        <f t="shared" ref="I58:M58" si="6">SUM(I40:I57)</f>
        <v>555</v>
      </c>
      <c r="J58" s="32">
        <f t="shared" si="6"/>
        <v>645</v>
      </c>
      <c r="K58" s="32">
        <f t="shared" si="6"/>
        <v>60</v>
      </c>
      <c r="L58" s="32">
        <f t="shared" si="6"/>
        <v>0</v>
      </c>
      <c r="M58" s="32">
        <f t="shared" si="6"/>
        <v>0</v>
      </c>
    </row>
    <row r="59" spans="1:13" x14ac:dyDescent="0.25">
      <c r="A59" s="104" t="s">
        <v>18</v>
      </c>
      <c r="B59" s="105"/>
      <c r="C59" s="106"/>
      <c r="D59" s="5">
        <f>SUM(E40:E57)</f>
        <v>14.5</v>
      </c>
      <c r="E59" s="5" t="s">
        <v>75</v>
      </c>
      <c r="F59" s="5" t="s">
        <v>75</v>
      </c>
      <c r="G59" s="5" t="s">
        <v>75</v>
      </c>
      <c r="H59" s="5">
        <v>180</v>
      </c>
      <c r="I59" s="5">
        <v>0</v>
      </c>
      <c r="J59" s="5">
        <v>180</v>
      </c>
      <c r="K59" s="5">
        <v>0</v>
      </c>
      <c r="L59" s="5">
        <v>0</v>
      </c>
      <c r="M59" s="5">
        <v>0</v>
      </c>
    </row>
    <row r="60" spans="1:13" x14ac:dyDescent="0.25">
      <c r="A60" s="104" t="s">
        <v>19</v>
      </c>
      <c r="B60" s="105"/>
      <c r="C60" s="106"/>
      <c r="D60" s="5">
        <v>0</v>
      </c>
      <c r="E60" s="5" t="s">
        <v>75</v>
      </c>
      <c r="F60" s="5" t="s">
        <v>75</v>
      </c>
      <c r="G60" s="5" t="s">
        <v>75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x14ac:dyDescent="0.25">
      <c r="A61" s="128" t="s">
        <v>22</v>
      </c>
      <c r="B61" s="107"/>
      <c r="C61" s="107"/>
      <c r="D61" s="107"/>
      <c r="E61" s="107"/>
      <c r="F61" s="107"/>
      <c r="G61" s="107"/>
      <c r="H61" s="107"/>
      <c r="I61" s="107"/>
      <c r="J61" s="107"/>
      <c r="K61" s="91"/>
      <c r="L61" s="91"/>
      <c r="M61" s="92"/>
    </row>
    <row r="62" spans="1:13" x14ac:dyDescent="0.25">
      <c r="A62" s="5">
        <v>1</v>
      </c>
      <c r="B62" s="39" t="s">
        <v>103</v>
      </c>
      <c r="C62" s="40">
        <v>1</v>
      </c>
      <c r="D62" s="40">
        <v>4</v>
      </c>
      <c r="E62" s="5">
        <v>3</v>
      </c>
      <c r="F62" s="37" t="s">
        <v>67</v>
      </c>
      <c r="G62" s="5" t="s">
        <v>73</v>
      </c>
      <c r="H62" s="37">
        <f>I62+J62</f>
        <v>60</v>
      </c>
      <c r="I62" s="37">
        <v>15</v>
      </c>
      <c r="J62" s="37">
        <v>45</v>
      </c>
      <c r="K62" s="38">
        <v>2</v>
      </c>
      <c r="L62" s="5">
        <v>0</v>
      </c>
      <c r="M62" s="5">
        <v>0</v>
      </c>
    </row>
    <row r="63" spans="1:13" x14ac:dyDescent="0.25">
      <c r="A63" s="5">
        <v>2</v>
      </c>
      <c r="B63" s="39" t="s">
        <v>104</v>
      </c>
      <c r="C63" s="40">
        <v>2</v>
      </c>
      <c r="D63" s="40">
        <v>5</v>
      </c>
      <c r="E63" s="5">
        <v>0</v>
      </c>
      <c r="F63" s="37" t="s">
        <v>71</v>
      </c>
      <c r="G63" s="5" t="s">
        <v>73</v>
      </c>
      <c r="H63" s="37">
        <f t="shared" ref="H63:H83" si="7">I63+J63</f>
        <v>60</v>
      </c>
      <c r="I63" s="37">
        <v>30</v>
      </c>
      <c r="J63" s="37">
        <v>30</v>
      </c>
      <c r="K63" s="38">
        <v>4</v>
      </c>
      <c r="L63" s="5">
        <v>0</v>
      </c>
      <c r="M63" s="5">
        <v>0</v>
      </c>
    </row>
    <row r="64" spans="1:13" x14ac:dyDescent="0.25">
      <c r="A64" s="5">
        <v>3</v>
      </c>
      <c r="B64" s="39" t="s">
        <v>105</v>
      </c>
      <c r="C64" s="40">
        <v>3</v>
      </c>
      <c r="D64" s="40">
        <v>5</v>
      </c>
      <c r="E64" s="5">
        <v>0</v>
      </c>
      <c r="F64" s="37" t="s">
        <v>67</v>
      </c>
      <c r="G64" s="5" t="s">
        <v>73</v>
      </c>
      <c r="H64" s="37">
        <f t="shared" si="7"/>
        <v>60</v>
      </c>
      <c r="I64" s="37">
        <v>30</v>
      </c>
      <c r="J64" s="37">
        <v>30</v>
      </c>
      <c r="K64" s="38">
        <v>2</v>
      </c>
      <c r="L64" s="5">
        <v>0</v>
      </c>
      <c r="M64" s="5">
        <v>0</v>
      </c>
    </row>
    <row r="65" spans="1:13" x14ac:dyDescent="0.25">
      <c r="A65" s="5" t="s">
        <v>96</v>
      </c>
      <c r="B65" s="39" t="s">
        <v>153</v>
      </c>
      <c r="C65" s="40"/>
      <c r="D65" s="40"/>
      <c r="E65" s="5"/>
      <c r="F65" s="37"/>
      <c r="G65" s="5"/>
      <c r="H65" s="37"/>
      <c r="I65" s="37"/>
      <c r="J65" s="37"/>
      <c r="K65" s="38"/>
      <c r="L65" s="5"/>
      <c r="M65" s="5"/>
    </row>
    <row r="66" spans="1:13" x14ac:dyDescent="0.25">
      <c r="A66" s="5" t="s">
        <v>97</v>
      </c>
      <c r="B66" s="39" t="s">
        <v>154</v>
      </c>
      <c r="C66" s="40"/>
      <c r="D66" s="40"/>
      <c r="E66" s="5"/>
      <c r="F66" s="37"/>
      <c r="G66" s="5"/>
      <c r="H66" s="37"/>
      <c r="I66" s="37"/>
      <c r="J66" s="37"/>
      <c r="K66" s="38"/>
      <c r="L66" s="5"/>
      <c r="M66" s="5"/>
    </row>
    <row r="67" spans="1:13" ht="26.25" x14ac:dyDescent="0.25">
      <c r="A67" s="5">
        <v>4</v>
      </c>
      <c r="B67" s="41" t="s">
        <v>106</v>
      </c>
      <c r="C67" s="40">
        <v>4</v>
      </c>
      <c r="D67" s="40">
        <v>7</v>
      </c>
      <c r="E67" s="5">
        <v>0</v>
      </c>
      <c r="F67" s="37" t="s">
        <v>71</v>
      </c>
      <c r="G67" s="5" t="s">
        <v>73</v>
      </c>
      <c r="H67" s="37">
        <f t="shared" si="7"/>
        <v>90</v>
      </c>
      <c r="I67" s="37">
        <v>45</v>
      </c>
      <c r="J67" s="37">
        <v>45</v>
      </c>
      <c r="K67" s="38">
        <v>4</v>
      </c>
      <c r="L67" s="5">
        <v>0</v>
      </c>
      <c r="M67" s="5">
        <v>0</v>
      </c>
    </row>
    <row r="68" spans="1:13" x14ac:dyDescent="0.25">
      <c r="A68" s="5">
        <v>5</v>
      </c>
      <c r="B68" s="39" t="s">
        <v>107</v>
      </c>
      <c r="C68" s="42">
        <v>4</v>
      </c>
      <c r="D68" s="5">
        <v>3</v>
      </c>
      <c r="E68" s="5">
        <v>0</v>
      </c>
      <c r="F68" s="37" t="s">
        <v>67</v>
      </c>
      <c r="G68" s="5" t="s">
        <v>73</v>
      </c>
      <c r="H68" s="37">
        <f t="shared" si="7"/>
        <v>30</v>
      </c>
      <c r="I68" s="37">
        <v>15</v>
      </c>
      <c r="J68" s="37">
        <v>15</v>
      </c>
      <c r="K68" s="38">
        <v>2</v>
      </c>
      <c r="L68" s="5">
        <v>0</v>
      </c>
      <c r="M68" s="5">
        <v>0</v>
      </c>
    </row>
    <row r="69" spans="1:13" x14ac:dyDescent="0.25">
      <c r="A69" s="5">
        <v>6</v>
      </c>
      <c r="B69" s="39" t="s">
        <v>160</v>
      </c>
      <c r="C69" s="40">
        <v>4</v>
      </c>
      <c r="D69" s="5">
        <v>2</v>
      </c>
      <c r="E69" s="5">
        <v>2</v>
      </c>
      <c r="F69" s="37" t="s">
        <v>67</v>
      </c>
      <c r="G69" s="5" t="s">
        <v>73</v>
      </c>
      <c r="H69" s="37">
        <f>I69+J69</f>
        <v>30</v>
      </c>
      <c r="I69" s="37">
        <v>0</v>
      </c>
      <c r="J69" s="37">
        <v>30</v>
      </c>
      <c r="K69" s="38">
        <v>2</v>
      </c>
      <c r="L69" s="5">
        <v>0</v>
      </c>
      <c r="M69" s="5">
        <v>0</v>
      </c>
    </row>
    <row r="70" spans="1:13" x14ac:dyDescent="0.25">
      <c r="A70" s="5" t="s">
        <v>161</v>
      </c>
      <c r="B70" s="39" t="s">
        <v>108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5" t="s">
        <v>162</v>
      </c>
      <c r="B71" s="39" t="s">
        <v>163</v>
      </c>
      <c r="C71" s="40"/>
      <c r="D71" s="40"/>
      <c r="E71" s="5"/>
      <c r="F71" s="37"/>
      <c r="G71" s="5"/>
      <c r="H71" s="37"/>
      <c r="I71" s="37"/>
      <c r="J71" s="37"/>
      <c r="K71" s="5"/>
      <c r="L71" s="5"/>
      <c r="M71" s="5"/>
    </row>
    <row r="72" spans="1:13" x14ac:dyDescent="0.25">
      <c r="A72" s="5">
        <v>7</v>
      </c>
      <c r="B72" s="39" t="s">
        <v>109</v>
      </c>
      <c r="C72" s="42">
        <v>5</v>
      </c>
      <c r="D72" s="42">
        <v>4.5</v>
      </c>
      <c r="E72" s="5">
        <v>0</v>
      </c>
      <c r="F72" s="37" t="s">
        <v>71</v>
      </c>
      <c r="G72" s="5" t="s">
        <v>73</v>
      </c>
      <c r="H72" s="37">
        <f t="shared" si="7"/>
        <v>60</v>
      </c>
      <c r="I72" s="37">
        <v>30</v>
      </c>
      <c r="J72" s="37">
        <v>30</v>
      </c>
      <c r="K72" s="38">
        <v>4</v>
      </c>
      <c r="L72" s="5">
        <v>0</v>
      </c>
      <c r="M72" s="5">
        <v>0</v>
      </c>
    </row>
    <row r="73" spans="1:13" x14ac:dyDescent="0.25">
      <c r="A73" s="5" t="s">
        <v>98</v>
      </c>
      <c r="B73" s="41" t="s">
        <v>155</v>
      </c>
      <c r="C73" s="40"/>
      <c r="D73" s="40"/>
      <c r="E73" s="5"/>
      <c r="F73" s="37"/>
      <c r="G73" s="5"/>
      <c r="H73" s="37"/>
      <c r="I73" s="37"/>
      <c r="J73" s="37"/>
      <c r="K73" s="38"/>
      <c r="L73" s="5"/>
      <c r="M73" s="5"/>
    </row>
    <row r="74" spans="1:13" x14ac:dyDescent="0.25">
      <c r="A74" s="5" t="s">
        <v>99</v>
      </c>
      <c r="B74" s="39" t="s">
        <v>156</v>
      </c>
      <c r="C74" s="40"/>
      <c r="D74" s="40"/>
      <c r="E74" s="5"/>
      <c r="F74" s="37"/>
      <c r="G74" s="5"/>
      <c r="H74" s="37"/>
      <c r="I74" s="37"/>
      <c r="J74" s="37"/>
      <c r="K74" s="38"/>
      <c r="L74" s="5"/>
      <c r="M74" s="5"/>
    </row>
    <row r="75" spans="1:13" x14ac:dyDescent="0.25">
      <c r="A75" s="5">
        <v>8</v>
      </c>
      <c r="B75" s="39" t="s">
        <v>110</v>
      </c>
      <c r="C75" s="40">
        <v>5</v>
      </c>
      <c r="D75" s="40">
        <v>6</v>
      </c>
      <c r="E75" s="5">
        <v>0</v>
      </c>
      <c r="F75" s="37" t="s">
        <v>71</v>
      </c>
      <c r="G75" s="5" t="s">
        <v>73</v>
      </c>
      <c r="H75" s="37">
        <f t="shared" si="7"/>
        <v>75</v>
      </c>
      <c r="I75" s="37">
        <v>30</v>
      </c>
      <c r="J75" s="37">
        <v>45</v>
      </c>
      <c r="K75" s="38">
        <v>4</v>
      </c>
      <c r="L75" s="5">
        <v>0</v>
      </c>
      <c r="M75" s="5">
        <v>0</v>
      </c>
    </row>
    <row r="76" spans="1:13" x14ac:dyDescent="0.25">
      <c r="A76" s="5">
        <v>9</v>
      </c>
      <c r="B76" s="39" t="s">
        <v>111</v>
      </c>
      <c r="C76" s="42">
        <v>6</v>
      </c>
      <c r="D76" s="42">
        <v>4</v>
      </c>
      <c r="E76" s="5">
        <v>0</v>
      </c>
      <c r="F76" s="37" t="s">
        <v>71</v>
      </c>
      <c r="G76" s="5" t="s">
        <v>73</v>
      </c>
      <c r="H76" s="37">
        <f t="shared" si="7"/>
        <v>60</v>
      </c>
      <c r="I76" s="37">
        <v>30</v>
      </c>
      <c r="J76" s="37">
        <v>30</v>
      </c>
      <c r="K76" s="38">
        <v>4</v>
      </c>
      <c r="L76" s="5">
        <v>0</v>
      </c>
      <c r="M76" s="5">
        <v>0</v>
      </c>
    </row>
    <row r="77" spans="1:13" x14ac:dyDescent="0.25">
      <c r="A77" s="5" t="s">
        <v>100</v>
      </c>
      <c r="B77" s="39" t="s">
        <v>157</v>
      </c>
      <c r="C77" s="42"/>
      <c r="D77" s="42"/>
      <c r="E77" s="5"/>
      <c r="F77" s="37"/>
      <c r="G77" s="5"/>
      <c r="H77" s="37"/>
      <c r="I77" s="37"/>
      <c r="J77" s="37"/>
      <c r="K77" s="38"/>
      <c r="L77" s="5"/>
      <c r="M77" s="5"/>
    </row>
    <row r="78" spans="1:13" x14ac:dyDescent="0.25">
      <c r="A78" s="5" t="s">
        <v>101</v>
      </c>
      <c r="B78" s="43" t="s">
        <v>158</v>
      </c>
      <c r="C78" s="40"/>
      <c r="D78" s="40"/>
      <c r="E78" s="5"/>
      <c r="F78" s="37"/>
      <c r="G78" s="5"/>
      <c r="H78" s="37"/>
      <c r="I78" s="37"/>
      <c r="J78" s="37"/>
      <c r="K78" s="38"/>
      <c r="L78" s="5"/>
      <c r="M78" s="5"/>
    </row>
    <row r="79" spans="1:13" x14ac:dyDescent="0.25">
      <c r="A79" s="5" t="s">
        <v>102</v>
      </c>
      <c r="B79" s="41" t="s">
        <v>159</v>
      </c>
      <c r="C79" s="40"/>
      <c r="D79" s="40"/>
      <c r="E79" s="5"/>
      <c r="F79" s="37"/>
      <c r="G79" s="5"/>
      <c r="H79" s="37"/>
      <c r="I79" s="37"/>
      <c r="J79" s="37"/>
      <c r="K79" s="38"/>
      <c r="L79" s="5"/>
      <c r="M79" s="5"/>
    </row>
    <row r="80" spans="1:13" x14ac:dyDescent="0.25">
      <c r="A80" s="5">
        <v>10</v>
      </c>
      <c r="B80" s="44" t="s">
        <v>112</v>
      </c>
      <c r="C80" s="24">
        <v>5</v>
      </c>
      <c r="D80" s="24">
        <v>3</v>
      </c>
      <c r="E80" s="5">
        <v>0</v>
      </c>
      <c r="F80" s="5" t="s">
        <v>67</v>
      </c>
      <c r="G80" s="5" t="s">
        <v>73</v>
      </c>
      <c r="H80" s="37">
        <f t="shared" si="7"/>
        <v>45</v>
      </c>
      <c r="I80" s="37">
        <v>45</v>
      </c>
      <c r="J80" s="37">
        <v>0</v>
      </c>
      <c r="K80" s="38">
        <v>2</v>
      </c>
      <c r="L80" s="5">
        <v>0</v>
      </c>
      <c r="M80" s="5">
        <v>0</v>
      </c>
    </row>
    <row r="81" spans="1:13" x14ac:dyDescent="0.25">
      <c r="A81" s="5">
        <v>11</v>
      </c>
      <c r="B81" s="44" t="s">
        <v>113</v>
      </c>
      <c r="C81" s="24">
        <v>5</v>
      </c>
      <c r="D81" s="24">
        <v>3</v>
      </c>
      <c r="E81" s="5">
        <v>1</v>
      </c>
      <c r="F81" s="5" t="s">
        <v>67</v>
      </c>
      <c r="G81" s="5" t="s">
        <v>73</v>
      </c>
      <c r="H81" s="37">
        <f t="shared" si="7"/>
        <v>45</v>
      </c>
      <c r="I81" s="37">
        <v>0</v>
      </c>
      <c r="J81" s="37">
        <v>45</v>
      </c>
      <c r="K81" s="38">
        <v>2</v>
      </c>
      <c r="L81" s="5">
        <v>0</v>
      </c>
      <c r="M81" s="5">
        <v>0</v>
      </c>
    </row>
    <row r="82" spans="1:13" x14ac:dyDescent="0.25">
      <c r="A82" s="5">
        <v>12</v>
      </c>
      <c r="B82" s="44" t="s">
        <v>114</v>
      </c>
      <c r="C82" s="24">
        <v>6</v>
      </c>
      <c r="D82" s="24">
        <v>2</v>
      </c>
      <c r="E82" s="5">
        <v>0</v>
      </c>
      <c r="F82" s="5" t="s">
        <v>67</v>
      </c>
      <c r="G82" s="5" t="s">
        <v>73</v>
      </c>
      <c r="H82" s="37">
        <f t="shared" si="7"/>
        <v>30</v>
      </c>
      <c r="I82" s="37">
        <v>30</v>
      </c>
      <c r="J82" s="37">
        <v>0</v>
      </c>
      <c r="K82" s="38">
        <v>2</v>
      </c>
      <c r="L82" s="5">
        <v>0</v>
      </c>
      <c r="M82" s="5">
        <v>0</v>
      </c>
    </row>
    <row r="83" spans="1:13" x14ac:dyDescent="0.25">
      <c r="A83" s="5">
        <v>13</v>
      </c>
      <c r="B83" s="44" t="s">
        <v>115</v>
      </c>
      <c r="C83" s="24">
        <v>6</v>
      </c>
      <c r="D83" s="24">
        <v>3</v>
      </c>
      <c r="E83" s="5">
        <v>1</v>
      </c>
      <c r="F83" s="5" t="s">
        <v>67</v>
      </c>
      <c r="G83" s="5" t="s">
        <v>73</v>
      </c>
      <c r="H83" s="37">
        <f t="shared" si="7"/>
        <v>45</v>
      </c>
      <c r="I83" s="37">
        <v>0</v>
      </c>
      <c r="J83" s="37">
        <v>45</v>
      </c>
      <c r="K83" s="38">
        <v>2</v>
      </c>
      <c r="L83" s="5">
        <v>0</v>
      </c>
      <c r="M83" s="5">
        <v>0</v>
      </c>
    </row>
    <row r="84" spans="1:13" x14ac:dyDescent="0.25">
      <c r="A84" s="124" t="s">
        <v>17</v>
      </c>
      <c r="B84" s="124"/>
      <c r="C84" s="124"/>
      <c r="D84" s="5">
        <f>SUM(D62:D83)</f>
        <v>51.5</v>
      </c>
      <c r="E84" s="5" t="s">
        <v>75</v>
      </c>
      <c r="F84" s="5" t="s">
        <v>75</v>
      </c>
      <c r="G84" s="5" t="s">
        <v>75</v>
      </c>
      <c r="H84" s="45">
        <f>SUM(H62:H83)</f>
        <v>690</v>
      </c>
      <c r="I84" s="45">
        <f t="shared" ref="I84:M84" si="8">SUM(I62:I83)</f>
        <v>300</v>
      </c>
      <c r="J84" s="45">
        <f t="shared" si="8"/>
        <v>390</v>
      </c>
      <c r="K84" s="45">
        <f t="shared" si="8"/>
        <v>36</v>
      </c>
      <c r="L84" s="45">
        <f t="shared" si="8"/>
        <v>0</v>
      </c>
      <c r="M84" s="45">
        <f t="shared" si="8"/>
        <v>0</v>
      </c>
    </row>
    <row r="85" spans="1:13" x14ac:dyDescent="0.25">
      <c r="A85" s="104" t="s">
        <v>18</v>
      </c>
      <c r="B85" s="105"/>
      <c r="C85" s="106"/>
      <c r="D85" s="5">
        <f>SUM(E62:E83)</f>
        <v>7</v>
      </c>
      <c r="E85" s="5" t="s">
        <v>75</v>
      </c>
      <c r="F85" s="5" t="s">
        <v>75</v>
      </c>
      <c r="G85" s="5" t="s">
        <v>75</v>
      </c>
      <c r="H85" s="45">
        <v>105</v>
      </c>
      <c r="I85" s="45">
        <v>0</v>
      </c>
      <c r="J85" s="5">
        <v>105</v>
      </c>
      <c r="K85" s="5">
        <v>0</v>
      </c>
      <c r="L85" s="5">
        <v>0</v>
      </c>
      <c r="M85" s="5">
        <v>0</v>
      </c>
    </row>
    <row r="86" spans="1:13" x14ac:dyDescent="0.25">
      <c r="A86" s="104" t="s">
        <v>19</v>
      </c>
      <c r="B86" s="105"/>
      <c r="C86" s="106"/>
      <c r="D86" s="5">
        <f>D84</f>
        <v>51.5</v>
      </c>
      <c r="E86" s="5" t="s">
        <v>75</v>
      </c>
      <c r="F86" s="5" t="s">
        <v>75</v>
      </c>
      <c r="G86" s="5" t="s">
        <v>75</v>
      </c>
      <c r="H86" s="5">
        <f>H84</f>
        <v>690</v>
      </c>
      <c r="I86" s="5">
        <f t="shared" ref="I86:M86" si="9">I84</f>
        <v>300</v>
      </c>
      <c r="J86" s="5">
        <f t="shared" si="9"/>
        <v>390</v>
      </c>
      <c r="K86" s="5">
        <f t="shared" si="9"/>
        <v>36</v>
      </c>
      <c r="L86" s="5">
        <f t="shared" si="9"/>
        <v>0</v>
      </c>
      <c r="M86" s="5">
        <f t="shared" si="9"/>
        <v>0</v>
      </c>
    </row>
    <row r="87" spans="1:13" x14ac:dyDescent="0.25">
      <c r="A87" s="90" t="s">
        <v>23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2"/>
    </row>
    <row r="88" spans="1:13" x14ac:dyDescent="0.25">
      <c r="A88" s="5">
        <v>1</v>
      </c>
      <c r="B88" s="6" t="s">
        <v>116</v>
      </c>
      <c r="C88" s="5">
        <v>6</v>
      </c>
      <c r="D88" s="46">
        <v>6</v>
      </c>
      <c r="E88" s="46" t="s">
        <v>75</v>
      </c>
      <c r="F88" s="46" t="s">
        <v>118</v>
      </c>
      <c r="G88" s="46" t="s">
        <v>75</v>
      </c>
      <c r="H88" s="46">
        <v>0</v>
      </c>
      <c r="I88" s="46">
        <v>0</v>
      </c>
      <c r="J88" s="46">
        <v>0</v>
      </c>
      <c r="K88" s="46">
        <v>0</v>
      </c>
      <c r="L88" s="46">
        <v>160</v>
      </c>
      <c r="M88" s="46">
        <v>0</v>
      </c>
    </row>
    <row r="89" spans="1:13" x14ac:dyDescent="0.25">
      <c r="A89" s="104" t="s">
        <v>17</v>
      </c>
      <c r="B89" s="105"/>
      <c r="C89" s="106"/>
      <c r="D89" s="46">
        <v>6</v>
      </c>
      <c r="E89" s="46" t="s">
        <v>75</v>
      </c>
      <c r="F89" s="46" t="s">
        <v>75</v>
      </c>
      <c r="G89" s="46" t="s">
        <v>75</v>
      </c>
      <c r="H89" s="46">
        <v>0</v>
      </c>
      <c r="I89" s="46">
        <v>0</v>
      </c>
      <c r="J89" s="46">
        <v>0</v>
      </c>
      <c r="K89" s="46">
        <v>0</v>
      </c>
      <c r="L89" s="46">
        <v>160</v>
      </c>
      <c r="M89" s="46">
        <v>0</v>
      </c>
    </row>
    <row r="90" spans="1:13" x14ac:dyDescent="0.25">
      <c r="A90" s="104" t="s">
        <v>18</v>
      </c>
      <c r="B90" s="105"/>
      <c r="C90" s="106"/>
      <c r="D90" s="46">
        <v>6</v>
      </c>
      <c r="E90" s="46" t="s">
        <v>75</v>
      </c>
      <c r="F90" s="46" t="s">
        <v>75</v>
      </c>
      <c r="G90" s="46" t="s">
        <v>75</v>
      </c>
      <c r="H90" s="46">
        <v>0</v>
      </c>
      <c r="I90" s="46">
        <v>0</v>
      </c>
      <c r="J90" s="46">
        <v>0</v>
      </c>
      <c r="K90" s="46">
        <v>0</v>
      </c>
      <c r="L90" s="46">
        <v>160</v>
      </c>
      <c r="M90" s="46">
        <v>0</v>
      </c>
    </row>
    <row r="91" spans="1:13" x14ac:dyDescent="0.25">
      <c r="A91" s="104" t="s">
        <v>19</v>
      </c>
      <c r="B91" s="105"/>
      <c r="C91" s="106"/>
      <c r="D91" s="46">
        <v>6</v>
      </c>
      <c r="E91" s="46" t="s">
        <v>75</v>
      </c>
      <c r="F91" s="46" t="s">
        <v>75</v>
      </c>
      <c r="G91" s="46" t="s">
        <v>75</v>
      </c>
      <c r="H91" s="46">
        <v>0</v>
      </c>
      <c r="I91" s="46">
        <v>0</v>
      </c>
      <c r="J91" s="46">
        <v>0</v>
      </c>
      <c r="K91" s="46">
        <v>0</v>
      </c>
      <c r="L91" s="46">
        <v>160</v>
      </c>
      <c r="M91" s="46">
        <v>0</v>
      </c>
    </row>
    <row r="92" spans="1:13" x14ac:dyDescent="0.25">
      <c r="A92" s="90" t="s">
        <v>24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2"/>
    </row>
    <row r="93" spans="1:13" x14ac:dyDescent="0.25">
      <c r="A93" s="5">
        <v>1</v>
      </c>
      <c r="B93" s="89" t="s">
        <v>61</v>
      </c>
      <c r="C93" s="21">
        <v>1</v>
      </c>
      <c r="D93" s="22">
        <v>0.25</v>
      </c>
      <c r="E93" s="5">
        <v>0</v>
      </c>
      <c r="F93" s="23" t="s">
        <v>62</v>
      </c>
      <c r="G93" s="5" t="s">
        <v>72</v>
      </c>
      <c r="H93" s="5">
        <f>I93+J93</f>
        <v>2</v>
      </c>
      <c r="I93" s="30">
        <v>2</v>
      </c>
      <c r="J93" s="30">
        <v>0</v>
      </c>
      <c r="K93" s="5">
        <v>0</v>
      </c>
      <c r="L93" s="5">
        <v>0</v>
      </c>
      <c r="M93" s="5">
        <v>0</v>
      </c>
    </row>
    <row r="94" spans="1:13" x14ac:dyDescent="0.25">
      <c r="A94" s="5">
        <v>2</v>
      </c>
      <c r="B94" s="89" t="s">
        <v>63</v>
      </c>
      <c r="C94" s="21">
        <v>1</v>
      </c>
      <c r="D94" s="22">
        <v>0.25</v>
      </c>
      <c r="E94" s="5">
        <v>0</v>
      </c>
      <c r="F94" s="23" t="s">
        <v>62</v>
      </c>
      <c r="G94" s="5" t="s">
        <v>72</v>
      </c>
      <c r="H94" s="5">
        <f>I94+J94</f>
        <v>2</v>
      </c>
      <c r="I94" s="30">
        <v>2</v>
      </c>
      <c r="J94" s="30">
        <v>0</v>
      </c>
      <c r="K94" s="5">
        <v>0</v>
      </c>
      <c r="L94" s="5">
        <v>0</v>
      </c>
      <c r="M94" s="5">
        <v>0</v>
      </c>
    </row>
    <row r="95" spans="1:13" x14ac:dyDescent="0.25">
      <c r="A95" s="5">
        <v>3</v>
      </c>
      <c r="B95" s="89" t="s">
        <v>64</v>
      </c>
      <c r="C95" s="21">
        <v>1</v>
      </c>
      <c r="D95" s="22">
        <v>0.5</v>
      </c>
      <c r="E95" s="5">
        <v>0</v>
      </c>
      <c r="F95" s="23" t="s">
        <v>62</v>
      </c>
      <c r="G95" s="5" t="s">
        <v>72</v>
      </c>
      <c r="H95" s="5">
        <f>I95+J95</f>
        <v>4</v>
      </c>
      <c r="I95" s="30">
        <v>4</v>
      </c>
      <c r="J95" s="30">
        <v>0</v>
      </c>
      <c r="K95" s="5">
        <v>0</v>
      </c>
      <c r="L95" s="5">
        <v>0</v>
      </c>
      <c r="M95" s="5">
        <v>0</v>
      </c>
    </row>
    <row r="96" spans="1:13" x14ac:dyDescent="0.25">
      <c r="A96" s="5">
        <v>4</v>
      </c>
      <c r="B96" s="89" t="s">
        <v>65</v>
      </c>
      <c r="C96" s="24">
        <v>1</v>
      </c>
      <c r="D96" s="22">
        <v>0.5</v>
      </c>
      <c r="E96" s="5">
        <v>0</v>
      </c>
      <c r="F96" s="23" t="s">
        <v>62</v>
      </c>
      <c r="G96" s="5" t="s">
        <v>72</v>
      </c>
      <c r="H96" s="5">
        <f>I96+J96</f>
        <v>4</v>
      </c>
      <c r="I96" s="30">
        <v>4</v>
      </c>
      <c r="J96" s="30">
        <v>0</v>
      </c>
      <c r="K96" s="5">
        <v>0</v>
      </c>
      <c r="L96" s="5">
        <v>0</v>
      </c>
      <c r="M96" s="5">
        <v>0</v>
      </c>
    </row>
    <row r="97" spans="1:13" x14ac:dyDescent="0.25">
      <c r="A97" s="5">
        <v>5</v>
      </c>
      <c r="B97" s="89" t="s">
        <v>117</v>
      </c>
      <c r="C97" s="5">
        <v>6</v>
      </c>
      <c r="D97" s="5">
        <v>10</v>
      </c>
      <c r="E97" s="5" t="s">
        <v>75</v>
      </c>
      <c r="F97" s="5" t="s">
        <v>118</v>
      </c>
      <c r="G97" s="5" t="s">
        <v>75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250</v>
      </c>
    </row>
    <row r="98" spans="1:13" x14ac:dyDescent="0.25">
      <c r="A98" s="109" t="s">
        <v>17</v>
      </c>
      <c r="B98" s="110"/>
      <c r="C98" s="111"/>
      <c r="D98" s="5">
        <f>SUM(D93:D97)</f>
        <v>11.5</v>
      </c>
      <c r="E98" s="5" t="s">
        <v>75</v>
      </c>
      <c r="F98" s="5" t="s">
        <v>75</v>
      </c>
      <c r="G98" s="5" t="s">
        <v>75</v>
      </c>
      <c r="H98" s="5">
        <f>SUM(H93:H97)</f>
        <v>12</v>
      </c>
      <c r="I98" s="5">
        <f t="shared" ref="I98:M98" si="10">SUM(I93:I97)</f>
        <v>12</v>
      </c>
      <c r="J98" s="5">
        <f t="shared" si="10"/>
        <v>0</v>
      </c>
      <c r="K98" s="5">
        <f t="shared" si="10"/>
        <v>0</v>
      </c>
      <c r="L98" s="5">
        <f t="shared" si="10"/>
        <v>0</v>
      </c>
      <c r="M98" s="5">
        <f t="shared" si="10"/>
        <v>250</v>
      </c>
    </row>
    <row r="99" spans="1:13" x14ac:dyDescent="0.25">
      <c r="A99" s="104" t="s">
        <v>18</v>
      </c>
      <c r="B99" s="105"/>
      <c r="C99" s="106"/>
      <c r="D99" s="5" t="s">
        <v>75</v>
      </c>
      <c r="E99" s="5" t="s">
        <v>75</v>
      </c>
      <c r="F99" s="5" t="s">
        <v>75</v>
      </c>
      <c r="G99" s="5" t="s">
        <v>75</v>
      </c>
      <c r="H99" s="5" t="s">
        <v>75</v>
      </c>
      <c r="I99" s="5" t="s">
        <v>75</v>
      </c>
      <c r="J99" s="5" t="s">
        <v>75</v>
      </c>
      <c r="K99" s="5" t="s">
        <v>75</v>
      </c>
      <c r="L99" s="5" t="s">
        <v>75</v>
      </c>
      <c r="M99" s="5" t="s">
        <v>75</v>
      </c>
    </row>
    <row r="100" spans="1:13" x14ac:dyDescent="0.25">
      <c r="A100" s="104" t="s">
        <v>19</v>
      </c>
      <c r="B100" s="105"/>
      <c r="C100" s="106"/>
      <c r="D100" s="5">
        <v>10</v>
      </c>
      <c r="E100" s="5" t="s">
        <v>75</v>
      </c>
      <c r="F100" s="5" t="s">
        <v>75</v>
      </c>
      <c r="G100" s="5" t="s">
        <v>75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250</v>
      </c>
    </row>
    <row r="102" spans="1:13" x14ac:dyDescent="0.25">
      <c r="A102" t="s">
        <v>170</v>
      </c>
    </row>
    <row r="103" spans="1:13" x14ac:dyDescent="0.25">
      <c r="C103" s="82" t="s">
        <v>171</v>
      </c>
      <c r="D103" s="82" t="s">
        <v>172</v>
      </c>
    </row>
    <row r="104" spans="1:13" x14ac:dyDescent="0.25">
      <c r="B104" s="6" t="s">
        <v>149</v>
      </c>
      <c r="C104" s="22">
        <v>1</v>
      </c>
      <c r="D104" s="22">
        <v>2</v>
      </c>
    </row>
    <row r="105" spans="1:13" x14ac:dyDescent="0.25">
      <c r="B105" s="6" t="s">
        <v>150</v>
      </c>
      <c r="C105" s="22">
        <v>5</v>
      </c>
      <c r="D105" s="22">
        <v>2</v>
      </c>
    </row>
    <row r="106" spans="1:13" x14ac:dyDescent="0.25">
      <c r="B106" s="6" t="s">
        <v>77</v>
      </c>
      <c r="C106" s="5">
        <v>1</v>
      </c>
      <c r="D106" s="5">
        <v>1</v>
      </c>
    </row>
  </sheetData>
  <mergeCells count="40">
    <mergeCell ref="A100:C100"/>
    <mergeCell ref="A1:M1"/>
    <mergeCell ref="A2:M2"/>
    <mergeCell ref="A5:M5"/>
    <mergeCell ref="A6:M6"/>
    <mergeCell ref="A7:M7"/>
    <mergeCell ref="A99:C99"/>
    <mergeCell ref="A60:C60"/>
    <mergeCell ref="A61:M61"/>
    <mergeCell ref="A84:C84"/>
    <mergeCell ref="A85:C85"/>
    <mergeCell ref="A86:C86"/>
    <mergeCell ref="A87:M87"/>
    <mergeCell ref="A89:C89"/>
    <mergeCell ref="A90:C90"/>
    <mergeCell ref="A91:C91"/>
    <mergeCell ref="A92:M92"/>
    <mergeCell ref="A98:C98"/>
    <mergeCell ref="A59:C59"/>
    <mergeCell ref="A19:M19"/>
    <mergeCell ref="A20:M20"/>
    <mergeCell ref="A30:C30"/>
    <mergeCell ref="A31:C31"/>
    <mergeCell ref="A32:C32"/>
    <mergeCell ref="A33:M33"/>
    <mergeCell ref="A36:C36"/>
    <mergeCell ref="A37:C37"/>
    <mergeCell ref="A38:C38"/>
    <mergeCell ref="A39:M39"/>
    <mergeCell ref="A58:C58"/>
    <mergeCell ref="H17:K17"/>
    <mergeCell ref="L17:L18"/>
    <mergeCell ref="M17:M18"/>
    <mergeCell ref="A17:A18"/>
    <mergeCell ref="B17:B18"/>
    <mergeCell ref="C17:C18"/>
    <mergeCell ref="D17:D18"/>
    <mergeCell ref="E17:E18"/>
    <mergeCell ref="F17:F18"/>
    <mergeCell ref="G17:G18"/>
  </mergeCells>
  <pageMargins left="0.70866141732283472" right="0.70866141732283472" top="0.74803149606299213" bottom="0.74803149606299213" header="0.31496062992125984" footer="0.31496062992125984"/>
  <pageSetup paperSize="9" scale="86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6BF5-C70B-4F65-943F-24CA8DC67CB3}">
  <sheetPr>
    <pageSetUpPr fitToPage="1"/>
  </sheetPr>
  <dimension ref="A2:L52"/>
  <sheetViews>
    <sheetView workbookViewId="0">
      <selection activeCell="G12" sqref="G12"/>
    </sheetView>
  </sheetViews>
  <sheetFormatPr defaultRowHeight="15" x14ac:dyDescent="0.25"/>
  <cols>
    <col min="2" max="2" width="53.85546875" customWidth="1"/>
  </cols>
  <sheetData>
    <row r="2" spans="1:12" x14ac:dyDescent="0.25">
      <c r="A2" s="4" t="s">
        <v>51</v>
      </c>
    </row>
    <row r="3" spans="1:12" ht="63" customHeight="1" x14ac:dyDescent="0.25">
      <c r="A3" s="112" t="s">
        <v>1</v>
      </c>
      <c r="B3" s="112" t="s">
        <v>2</v>
      </c>
      <c r="C3" s="114" t="s">
        <v>4</v>
      </c>
      <c r="D3" s="116" t="s">
        <v>5</v>
      </c>
      <c r="E3" s="120" t="s">
        <v>8</v>
      </c>
      <c r="F3" s="121"/>
      <c r="G3" s="121"/>
      <c r="H3" s="122"/>
      <c r="I3" s="114" t="s">
        <v>13</v>
      </c>
      <c r="J3" s="114" t="s">
        <v>14</v>
      </c>
    </row>
    <row r="4" spans="1:12" ht="93.75" customHeight="1" x14ac:dyDescent="0.25">
      <c r="A4" s="113"/>
      <c r="B4" s="113"/>
      <c r="C4" s="115"/>
      <c r="D4" s="117"/>
      <c r="E4" s="17" t="s">
        <v>9</v>
      </c>
      <c r="F4" s="18" t="s">
        <v>10</v>
      </c>
      <c r="G4" s="18" t="s">
        <v>11</v>
      </c>
      <c r="H4" s="19" t="s">
        <v>12</v>
      </c>
      <c r="I4" s="115"/>
      <c r="J4" s="115"/>
    </row>
    <row r="5" spans="1:12" x14ac:dyDescent="0.25">
      <c r="A5" s="118" t="s">
        <v>27</v>
      </c>
      <c r="B5" s="119"/>
      <c r="C5" s="5">
        <f>C8+C12+C16+C20+C24+C28</f>
        <v>180</v>
      </c>
      <c r="D5" s="5">
        <f>C9+C13+C17+C21+C25</f>
        <v>27.5</v>
      </c>
      <c r="E5" s="5">
        <f>E8+E12+E16+E20+E24+E28</f>
        <v>2232</v>
      </c>
      <c r="F5" s="5">
        <f t="shared" ref="F5:J5" si="0">F8+F12+F16+F20+F24+F28</f>
        <v>942</v>
      </c>
      <c r="G5" s="5">
        <f t="shared" si="0"/>
        <v>1290</v>
      </c>
      <c r="H5" s="5">
        <f t="shared" si="0"/>
        <v>109</v>
      </c>
      <c r="I5" s="5">
        <f t="shared" si="0"/>
        <v>160</v>
      </c>
      <c r="J5" s="5">
        <f t="shared" si="0"/>
        <v>250</v>
      </c>
      <c r="L5" s="65"/>
    </row>
    <row r="6" spans="1:12" x14ac:dyDescent="0.25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2"/>
    </row>
    <row r="7" spans="1:12" x14ac:dyDescent="0.25">
      <c r="A7" s="90" t="s">
        <v>16</v>
      </c>
      <c r="B7" s="91"/>
      <c r="C7" s="91"/>
      <c r="D7" s="91"/>
      <c r="E7" s="91"/>
      <c r="F7" s="91"/>
      <c r="G7" s="91"/>
      <c r="H7" s="91"/>
      <c r="I7" s="91"/>
      <c r="J7" s="92"/>
    </row>
    <row r="8" spans="1:12" x14ac:dyDescent="0.25">
      <c r="A8" s="104" t="s">
        <v>17</v>
      </c>
      <c r="B8" s="105"/>
      <c r="C8" s="5">
        <f>'Plan studiów MFU'!D30</f>
        <v>14</v>
      </c>
      <c r="D8" s="5" t="str">
        <f>'Plan studiów MFU'!E30</f>
        <v>x</v>
      </c>
      <c r="E8" s="5">
        <f>'Plan studiów MFU'!H30</f>
        <v>270</v>
      </c>
      <c r="F8" s="5">
        <f>'Plan studiów MFU'!I30</f>
        <v>60</v>
      </c>
      <c r="G8" s="5">
        <f>'Plan studiów MFU'!J30</f>
        <v>210</v>
      </c>
      <c r="H8" s="5">
        <f>'Plan studiów MFU'!K30</f>
        <v>9</v>
      </c>
      <c r="I8" s="5">
        <f>'Plan studiów MFU'!L30</f>
        <v>0</v>
      </c>
      <c r="J8" s="5">
        <f>'Plan studiów MFU'!M30</f>
        <v>0</v>
      </c>
    </row>
    <row r="9" spans="1:12" x14ac:dyDescent="0.25">
      <c r="A9" s="104" t="s">
        <v>18</v>
      </c>
      <c r="B9" s="105"/>
      <c r="C9" s="5">
        <f>'Plan studiów MFU'!D31</f>
        <v>0</v>
      </c>
      <c r="D9" s="5" t="str">
        <f>'Plan studiów MFU'!E31</f>
        <v>x</v>
      </c>
      <c r="E9" s="5">
        <f>'Plan studiów MFU'!H31</f>
        <v>0</v>
      </c>
      <c r="F9" s="5">
        <f>'Plan studiów MFU'!I31</f>
        <v>0</v>
      </c>
      <c r="G9" s="5">
        <f>'Plan studiów MFU'!J31</f>
        <v>0</v>
      </c>
      <c r="H9" s="5">
        <f>'Plan studiów MFU'!K31</f>
        <v>0</v>
      </c>
      <c r="I9" s="5">
        <f>'Plan studiów MFU'!L31</f>
        <v>0</v>
      </c>
      <c r="J9" s="5">
        <f>'Plan studiów MFU'!M31</f>
        <v>0</v>
      </c>
    </row>
    <row r="10" spans="1:12" x14ac:dyDescent="0.25">
      <c r="A10" s="104" t="s">
        <v>19</v>
      </c>
      <c r="B10" s="105"/>
      <c r="C10" s="5">
        <f>'Plan studiów MFU'!D32</f>
        <v>12</v>
      </c>
      <c r="D10" s="5" t="str">
        <f>'Plan studiów MFU'!E32</f>
        <v>x</v>
      </c>
      <c r="E10" s="5">
        <f>'Plan studiów MFU'!H32</f>
        <v>240</v>
      </c>
      <c r="F10" s="5">
        <f>'Plan studiów MFU'!I32</f>
        <v>60</v>
      </c>
      <c r="G10" s="5">
        <f>'Plan studiów MFU'!J32</f>
        <v>180</v>
      </c>
      <c r="H10" s="5">
        <f>'Plan studiów MFU'!K32</f>
        <v>8</v>
      </c>
      <c r="I10" s="5">
        <f>'Plan studiów MFU'!L32</f>
        <v>0</v>
      </c>
      <c r="J10" s="5">
        <f>'Plan studiów MFU'!M32</f>
        <v>0</v>
      </c>
    </row>
    <row r="11" spans="1:12" x14ac:dyDescent="0.25">
      <c r="A11" s="90" t="s">
        <v>20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2" x14ac:dyDescent="0.25">
      <c r="A12" s="104" t="s">
        <v>17</v>
      </c>
      <c r="B12" s="105"/>
      <c r="C12" s="5">
        <f>'Plan studiów MFU'!D36</f>
        <v>4</v>
      </c>
      <c r="D12" s="5" t="s">
        <v>75</v>
      </c>
      <c r="E12" s="5">
        <f>'Plan studiów MFU'!H36</f>
        <v>60</v>
      </c>
      <c r="F12" s="5">
        <f>'Plan studiów MFU'!I36</f>
        <v>15</v>
      </c>
      <c r="G12" s="5">
        <f>'Plan studiów MFU'!J36</f>
        <v>45</v>
      </c>
      <c r="H12" s="5">
        <f>'Plan studiów MFU'!K36</f>
        <v>4</v>
      </c>
      <c r="I12" s="5">
        <f>'Plan studiów MFU'!L36</f>
        <v>0</v>
      </c>
      <c r="J12" s="5">
        <f>'Plan studiów MFU'!M36</f>
        <v>0</v>
      </c>
    </row>
    <row r="13" spans="1:12" x14ac:dyDescent="0.25">
      <c r="A13" s="104" t="s">
        <v>18</v>
      </c>
      <c r="B13" s="105"/>
      <c r="C13" s="5">
        <f>'Plan studiów MFU'!D37</f>
        <v>0</v>
      </c>
      <c r="D13" s="5" t="s">
        <v>75</v>
      </c>
      <c r="E13" s="5">
        <f>'Plan studiów MFU'!H37</f>
        <v>0</v>
      </c>
      <c r="F13" s="5">
        <f>'Plan studiów MFU'!I37</f>
        <v>0</v>
      </c>
      <c r="G13" s="5">
        <f>'Plan studiów MFU'!J37</f>
        <v>0</v>
      </c>
      <c r="H13" s="5">
        <f>'Plan studiów MFU'!K37</f>
        <v>0</v>
      </c>
      <c r="I13" s="5">
        <f>'Plan studiów MFU'!L37</f>
        <v>0</v>
      </c>
      <c r="J13" s="5">
        <f>'Plan studiów MFU'!M37</f>
        <v>0</v>
      </c>
    </row>
    <row r="14" spans="1:12" x14ac:dyDescent="0.25">
      <c r="A14" s="104" t="s">
        <v>19</v>
      </c>
      <c r="B14" s="105"/>
      <c r="C14" s="5">
        <f>'Plan studiów MFU'!D38</f>
        <v>0</v>
      </c>
      <c r="D14" s="5" t="s">
        <v>75</v>
      </c>
      <c r="E14" s="5">
        <f>'Plan studiów MFU'!H38</f>
        <v>0</v>
      </c>
      <c r="F14" s="5">
        <f>'Plan studiów MFU'!I38</f>
        <v>0</v>
      </c>
      <c r="G14" s="5">
        <f>'Plan studiów MFU'!J38</f>
        <v>0</v>
      </c>
      <c r="H14" s="5">
        <f>'Plan studiów MFU'!K38</f>
        <v>0</v>
      </c>
      <c r="I14" s="5">
        <f>'Plan studiów MFU'!L38</f>
        <v>0</v>
      </c>
      <c r="J14" s="5">
        <f>'Plan studiów MFU'!M38</f>
        <v>0</v>
      </c>
    </row>
    <row r="15" spans="1:12" x14ac:dyDescent="0.25">
      <c r="A15" s="90" t="s">
        <v>21</v>
      </c>
      <c r="B15" s="91"/>
      <c r="C15" s="91"/>
      <c r="D15" s="91"/>
      <c r="E15" s="91"/>
      <c r="F15" s="91"/>
      <c r="G15" s="91"/>
      <c r="H15" s="91"/>
      <c r="I15" s="91"/>
      <c r="J15" s="92"/>
    </row>
    <row r="16" spans="1:12" x14ac:dyDescent="0.25">
      <c r="A16" s="104" t="s">
        <v>17</v>
      </c>
      <c r="B16" s="105"/>
      <c r="C16" s="5">
        <f>'Plan studiów MFU'!D58</f>
        <v>93</v>
      </c>
      <c r="D16" s="5" t="str">
        <f>'Plan studiów MFU'!E58</f>
        <v>x</v>
      </c>
      <c r="E16" s="32">
        <f>'Plan studiów MFU'!H58</f>
        <v>1200</v>
      </c>
      <c r="F16" s="32">
        <f>'Plan studiów MFU'!I58</f>
        <v>555</v>
      </c>
      <c r="G16" s="32">
        <f>'Plan studiów MFU'!J58</f>
        <v>645</v>
      </c>
      <c r="H16" s="32">
        <f>'Plan studiów MFU'!K58</f>
        <v>60</v>
      </c>
      <c r="I16" s="32">
        <f>'Plan studiów MFU'!L58</f>
        <v>0</v>
      </c>
      <c r="J16" s="32">
        <f>'Plan studiów MFU'!M58</f>
        <v>0</v>
      </c>
    </row>
    <row r="17" spans="1:10" x14ac:dyDescent="0.25">
      <c r="A17" s="104" t="s">
        <v>18</v>
      </c>
      <c r="B17" s="105"/>
      <c r="C17" s="5">
        <f>'Plan studiów MFU'!D59</f>
        <v>14.5</v>
      </c>
      <c r="D17" s="5" t="str">
        <f>'Plan studiów MFU'!E59</f>
        <v>x</v>
      </c>
      <c r="E17" s="32">
        <f>'Plan studiów MFU'!H59</f>
        <v>180</v>
      </c>
      <c r="F17" s="32">
        <f>'Plan studiów MFU'!I59</f>
        <v>0</v>
      </c>
      <c r="G17" s="32">
        <f>'Plan studiów MFU'!J59</f>
        <v>180</v>
      </c>
      <c r="H17" s="32">
        <f>'Plan studiów MFU'!K59</f>
        <v>0</v>
      </c>
      <c r="I17" s="32">
        <f>'Plan studiów MFU'!L59</f>
        <v>0</v>
      </c>
      <c r="J17" s="32">
        <f>'Plan studiów MFU'!M59</f>
        <v>0</v>
      </c>
    </row>
    <row r="18" spans="1:10" x14ac:dyDescent="0.25">
      <c r="A18" s="104" t="s">
        <v>19</v>
      </c>
      <c r="B18" s="105"/>
      <c r="C18" s="5">
        <f>'Plan studiów MFU'!D60</f>
        <v>0</v>
      </c>
      <c r="D18" s="5" t="str">
        <f>'Plan studiów MFU'!E60</f>
        <v>x</v>
      </c>
      <c r="E18" s="32">
        <f>'Plan studiów MFU'!H60</f>
        <v>0</v>
      </c>
      <c r="F18" s="32">
        <f>'Plan studiów MFU'!I60</f>
        <v>0</v>
      </c>
      <c r="G18" s="32">
        <f>'Plan studiów MFU'!J60</f>
        <v>0</v>
      </c>
      <c r="H18" s="32">
        <f>'Plan studiów MFU'!K60</f>
        <v>0</v>
      </c>
      <c r="I18" s="32">
        <f>'Plan studiów MFU'!L60</f>
        <v>0</v>
      </c>
      <c r="J18" s="32">
        <f>'Plan studiów MFU'!M60</f>
        <v>0</v>
      </c>
    </row>
    <row r="19" spans="1:10" x14ac:dyDescent="0.25">
      <c r="A19" s="90" t="s">
        <v>22</v>
      </c>
      <c r="B19" s="91"/>
      <c r="C19" s="91"/>
      <c r="D19" s="91"/>
      <c r="E19" s="91"/>
      <c r="F19" s="91"/>
      <c r="G19" s="91"/>
      <c r="H19" s="91"/>
      <c r="I19" s="91"/>
      <c r="J19" s="92"/>
    </row>
    <row r="20" spans="1:10" x14ac:dyDescent="0.25">
      <c r="A20" s="104" t="s">
        <v>17</v>
      </c>
      <c r="B20" s="105"/>
      <c r="C20" s="5">
        <f>'Plan studiów MFU'!D84</f>
        <v>51.5</v>
      </c>
      <c r="D20" s="5" t="str">
        <f>'Plan studiów MFU'!E84</f>
        <v>x</v>
      </c>
      <c r="E20" s="5">
        <f>'Plan studiów MFU'!H84</f>
        <v>690</v>
      </c>
      <c r="F20" s="5">
        <f>'Plan studiów MFU'!I84</f>
        <v>300</v>
      </c>
      <c r="G20" s="5">
        <f>'Plan studiów MFU'!J84</f>
        <v>390</v>
      </c>
      <c r="H20" s="5">
        <f>'Plan studiów MFU'!K84</f>
        <v>36</v>
      </c>
      <c r="I20" s="5">
        <f>'Plan studiów MFU'!L84</f>
        <v>0</v>
      </c>
      <c r="J20" s="5">
        <f>'Plan studiów MFU'!M84</f>
        <v>0</v>
      </c>
    </row>
    <row r="21" spans="1:10" x14ac:dyDescent="0.25">
      <c r="A21" s="104" t="s">
        <v>18</v>
      </c>
      <c r="B21" s="105"/>
      <c r="C21" s="5">
        <f>'Plan studiów MFU'!D85</f>
        <v>7</v>
      </c>
      <c r="D21" s="5" t="str">
        <f>'Plan studiów MFU'!E85</f>
        <v>x</v>
      </c>
      <c r="E21" s="5">
        <f>'Plan studiów MFU'!H85</f>
        <v>105</v>
      </c>
      <c r="F21" s="5">
        <f>'Plan studiów MFU'!I85</f>
        <v>0</v>
      </c>
      <c r="G21" s="5">
        <f>'Plan studiów MFU'!J85</f>
        <v>105</v>
      </c>
      <c r="H21" s="5">
        <f>'Plan studiów MFU'!K85</f>
        <v>0</v>
      </c>
      <c r="I21" s="5">
        <f>'Plan studiów MFU'!L85</f>
        <v>0</v>
      </c>
      <c r="J21" s="5">
        <f>'Plan studiów MFU'!M85</f>
        <v>0</v>
      </c>
    </row>
    <row r="22" spans="1:10" x14ac:dyDescent="0.25">
      <c r="A22" s="104" t="s">
        <v>19</v>
      </c>
      <c r="B22" s="105"/>
      <c r="C22" s="5">
        <f>'Plan studiów MFU'!D86</f>
        <v>51.5</v>
      </c>
      <c r="D22" s="5" t="str">
        <f>'Plan studiów MFU'!E86</f>
        <v>x</v>
      </c>
      <c r="E22" s="5">
        <f>'Plan studiów MFU'!H86</f>
        <v>690</v>
      </c>
      <c r="F22" s="5">
        <f>'Plan studiów MFU'!I86</f>
        <v>300</v>
      </c>
      <c r="G22" s="5">
        <f>'Plan studiów MFU'!J86</f>
        <v>390</v>
      </c>
      <c r="H22" s="5">
        <f>'Plan studiów MFU'!K86</f>
        <v>36</v>
      </c>
      <c r="I22" s="5">
        <f>'Plan studiów MFU'!L86</f>
        <v>0</v>
      </c>
      <c r="J22" s="5">
        <f>'Plan studiów MFU'!M86</f>
        <v>0</v>
      </c>
    </row>
    <row r="23" spans="1:10" x14ac:dyDescent="0.25">
      <c r="A23" s="90" t="s">
        <v>23</v>
      </c>
      <c r="B23" s="91"/>
      <c r="C23" s="91"/>
      <c r="D23" s="91"/>
      <c r="E23" s="91"/>
      <c r="F23" s="91"/>
      <c r="G23" s="91"/>
      <c r="H23" s="91"/>
      <c r="I23" s="91"/>
      <c r="J23" s="92"/>
    </row>
    <row r="24" spans="1:10" x14ac:dyDescent="0.25">
      <c r="A24" s="104" t="s">
        <v>17</v>
      </c>
      <c r="B24" s="105"/>
      <c r="C24" s="46">
        <v>6</v>
      </c>
      <c r="D24" s="46" t="s">
        <v>75</v>
      </c>
      <c r="E24" s="46">
        <v>0</v>
      </c>
      <c r="F24" s="46">
        <v>0</v>
      </c>
      <c r="G24" s="46">
        <v>0</v>
      </c>
      <c r="H24" s="46">
        <v>0</v>
      </c>
      <c r="I24" s="46">
        <v>160</v>
      </c>
      <c r="J24" s="5">
        <v>0</v>
      </c>
    </row>
    <row r="25" spans="1:10" x14ac:dyDescent="0.25">
      <c r="A25" s="104" t="s">
        <v>18</v>
      </c>
      <c r="B25" s="105"/>
      <c r="C25" s="46">
        <v>6</v>
      </c>
      <c r="D25" s="46" t="s">
        <v>75</v>
      </c>
      <c r="E25" s="46">
        <v>0</v>
      </c>
      <c r="F25" s="46">
        <v>0</v>
      </c>
      <c r="G25" s="46">
        <v>0</v>
      </c>
      <c r="H25" s="46">
        <v>0</v>
      </c>
      <c r="I25" s="46">
        <v>160</v>
      </c>
      <c r="J25" s="5">
        <v>0</v>
      </c>
    </row>
    <row r="26" spans="1:10" x14ac:dyDescent="0.25">
      <c r="A26" s="104" t="s">
        <v>19</v>
      </c>
      <c r="B26" s="105"/>
      <c r="C26" s="46">
        <v>6</v>
      </c>
      <c r="D26" s="46" t="s">
        <v>75</v>
      </c>
      <c r="E26" s="46">
        <v>0</v>
      </c>
      <c r="F26" s="46">
        <v>0</v>
      </c>
      <c r="G26" s="46">
        <v>0</v>
      </c>
      <c r="H26" s="46">
        <v>0</v>
      </c>
      <c r="I26" s="46">
        <v>160</v>
      </c>
      <c r="J26" s="5">
        <v>0</v>
      </c>
    </row>
    <row r="27" spans="1:10" x14ac:dyDescent="0.25">
      <c r="A27" s="90" t="s">
        <v>24</v>
      </c>
      <c r="B27" s="91"/>
      <c r="C27" s="91"/>
      <c r="D27" s="91"/>
      <c r="E27" s="91"/>
      <c r="F27" s="91"/>
      <c r="G27" s="91"/>
      <c r="H27" s="91"/>
      <c r="I27" s="91"/>
      <c r="J27" s="92"/>
    </row>
    <row r="28" spans="1:10" x14ac:dyDescent="0.25">
      <c r="A28" s="104" t="s">
        <v>17</v>
      </c>
      <c r="B28" s="105"/>
      <c r="C28" s="5">
        <f>'Plan studiów MFU'!D98</f>
        <v>11.5</v>
      </c>
      <c r="D28" s="5" t="str">
        <f>'Plan studiów MFU_semestry'!E188</f>
        <v>x</v>
      </c>
      <c r="E28" s="5">
        <f>'Plan studiów MFU'!H98</f>
        <v>12</v>
      </c>
      <c r="F28" s="5">
        <f>'Plan studiów MFU'!I98</f>
        <v>12</v>
      </c>
      <c r="G28" s="5">
        <f>'Plan studiów MFU'!J98</f>
        <v>0</v>
      </c>
      <c r="H28" s="5">
        <f>'Plan studiów MFU'!K98</f>
        <v>0</v>
      </c>
      <c r="I28" s="5">
        <f>'Plan studiów MFU'!L98</f>
        <v>0</v>
      </c>
      <c r="J28" s="5">
        <f>'Plan studiów MFU'!M98</f>
        <v>250</v>
      </c>
    </row>
    <row r="29" spans="1:10" x14ac:dyDescent="0.25">
      <c r="A29" s="104" t="s">
        <v>18</v>
      </c>
      <c r="B29" s="105"/>
      <c r="C29" s="5" t="str">
        <f>'Plan studiów MFU_semestry'!D189</f>
        <v>x</v>
      </c>
      <c r="D29" s="5" t="str">
        <f>'Plan studiów MFU_semestry'!E189</f>
        <v>x</v>
      </c>
      <c r="E29" s="5" t="str">
        <f>'Plan studiów MFU_semestry'!H189</f>
        <v>x</v>
      </c>
      <c r="F29" s="5" t="str">
        <f>'Plan studiów MFU_semestry'!I189</f>
        <v>x</v>
      </c>
      <c r="G29" s="5" t="str">
        <f>'Plan studiów MFU_semestry'!J189</f>
        <v>x</v>
      </c>
      <c r="H29" s="5" t="str">
        <f>'Plan studiów MFU_semestry'!K189</f>
        <v>x</v>
      </c>
      <c r="I29" s="5" t="str">
        <f>'Plan studiów MFU_semestry'!L189</f>
        <v>x</v>
      </c>
      <c r="J29" s="5" t="str">
        <f>'Plan studiów MFU_semestry'!M189</f>
        <v>x</v>
      </c>
    </row>
    <row r="30" spans="1:10" x14ac:dyDescent="0.25">
      <c r="A30" s="104" t="s">
        <v>19</v>
      </c>
      <c r="B30" s="105"/>
      <c r="C30" s="5">
        <f>'Plan studiów MFU_semestry'!D190</f>
        <v>10</v>
      </c>
      <c r="D30" s="5" t="str">
        <f>'Plan studiów MFU_semestry'!E190</f>
        <v>x</v>
      </c>
      <c r="E30" s="5">
        <f>'Plan studiów MFU_semestry'!H190</f>
        <v>0</v>
      </c>
      <c r="F30" s="5">
        <f>'Plan studiów MFU_semestry'!I190</f>
        <v>0</v>
      </c>
      <c r="G30" s="5">
        <f>'Plan studiów MFU_semestry'!J190</f>
        <v>0</v>
      </c>
      <c r="H30" s="5">
        <f>'Plan studiów MFU_semestry'!K190</f>
        <v>0</v>
      </c>
      <c r="I30" s="5">
        <f>'Plan studiów MFU_semestry'!L190</f>
        <v>0</v>
      </c>
      <c r="J30" s="5">
        <f>'Plan studiów MFU_semestry'!M190</f>
        <v>250</v>
      </c>
    </row>
    <row r="34" spans="1:9" ht="34.5" customHeight="1" x14ac:dyDescent="0.25">
      <c r="A34" s="126" t="s">
        <v>28</v>
      </c>
      <c r="B34" s="127" t="s">
        <v>29</v>
      </c>
      <c r="C34" s="129" t="s">
        <v>33</v>
      </c>
      <c r="D34" s="130"/>
      <c r="I34" s="10"/>
    </row>
    <row r="35" spans="1:9" x14ac:dyDescent="0.25">
      <c r="A35" s="123"/>
      <c r="B35" s="123"/>
      <c r="C35" s="13" t="s">
        <v>30</v>
      </c>
      <c r="D35" s="13" t="s">
        <v>31</v>
      </c>
    </row>
    <row r="36" spans="1:9" x14ac:dyDescent="0.25">
      <c r="A36" s="123" t="s">
        <v>32</v>
      </c>
      <c r="B36" s="124"/>
      <c r="C36" s="9">
        <v>180</v>
      </c>
      <c r="D36" s="61">
        <v>1</v>
      </c>
    </row>
    <row r="37" spans="1:9" ht="30" x14ac:dyDescent="0.25">
      <c r="A37" s="9">
        <v>1</v>
      </c>
      <c r="B37" s="11" t="s">
        <v>34</v>
      </c>
      <c r="C37" s="9">
        <v>94</v>
      </c>
      <c r="D37" s="64">
        <f>C37/C36</f>
        <v>0.52222222222222225</v>
      </c>
    </row>
    <row r="38" spans="1:9" x14ac:dyDescent="0.25">
      <c r="A38" s="9">
        <v>2</v>
      </c>
      <c r="B38" s="6" t="s">
        <v>35</v>
      </c>
      <c r="C38" s="5">
        <f>C12</f>
        <v>4</v>
      </c>
      <c r="D38" s="64">
        <f>C38/C36</f>
        <v>2.2222222222222223E-2</v>
      </c>
    </row>
    <row r="39" spans="1:9" ht="30" x14ac:dyDescent="0.25">
      <c r="A39" s="9">
        <v>3</v>
      </c>
      <c r="B39" s="11" t="s">
        <v>36</v>
      </c>
      <c r="C39" s="9">
        <f>D5</f>
        <v>27.5</v>
      </c>
      <c r="D39" s="64">
        <f>C39/C36</f>
        <v>0.15277777777777779</v>
      </c>
    </row>
    <row r="40" spans="1:9" x14ac:dyDescent="0.25">
      <c r="A40" s="9">
        <v>4</v>
      </c>
      <c r="B40" s="6" t="s">
        <v>37</v>
      </c>
      <c r="C40" s="5">
        <v>14.5</v>
      </c>
      <c r="D40" s="64">
        <f>C40/C36</f>
        <v>8.0555555555555561E-2</v>
      </c>
    </row>
    <row r="41" spans="1:9" x14ac:dyDescent="0.25">
      <c r="A41" s="9">
        <v>5</v>
      </c>
      <c r="B41" s="6" t="s">
        <v>38</v>
      </c>
      <c r="C41" s="5">
        <f>C10+C14+C18+C22+C26+C30</f>
        <v>79.5</v>
      </c>
      <c r="D41" s="64">
        <f>C41/180</f>
        <v>0.44166666666666665</v>
      </c>
    </row>
    <row r="42" spans="1:9" x14ac:dyDescent="0.25">
      <c r="A42" s="9">
        <v>6</v>
      </c>
      <c r="B42" s="6" t="s">
        <v>39</v>
      </c>
      <c r="C42" s="5">
        <v>6</v>
      </c>
      <c r="D42" s="64">
        <f>C42/C36</f>
        <v>3.3333333333333333E-2</v>
      </c>
    </row>
    <row r="43" spans="1:9" x14ac:dyDescent="0.25">
      <c r="A43" s="9">
        <v>7</v>
      </c>
      <c r="B43" s="6" t="s">
        <v>40</v>
      </c>
      <c r="C43" s="5">
        <v>0</v>
      </c>
      <c r="D43" s="64">
        <v>0</v>
      </c>
    </row>
    <row r="44" spans="1:9" x14ac:dyDescent="0.25">
      <c r="A44" s="9">
        <v>8</v>
      </c>
      <c r="B44" s="6" t="s">
        <v>41</v>
      </c>
      <c r="C44" s="5">
        <f>8</f>
        <v>8</v>
      </c>
      <c r="D44" s="64">
        <f>C44/C36</f>
        <v>4.4444444444444446E-2</v>
      </c>
    </row>
    <row r="45" spans="1:9" ht="30" x14ac:dyDescent="0.25">
      <c r="A45" s="9">
        <v>9</v>
      </c>
      <c r="B45" s="11" t="s">
        <v>42</v>
      </c>
      <c r="C45" s="9">
        <v>5</v>
      </c>
      <c r="D45" s="64">
        <f>C45/C36</f>
        <v>2.7777777777777776E-2</v>
      </c>
    </row>
    <row r="46" spans="1:9" ht="30" x14ac:dyDescent="0.25">
      <c r="A46" s="9">
        <v>10</v>
      </c>
      <c r="B46" s="11" t="s">
        <v>43</v>
      </c>
      <c r="C46" s="5" t="s">
        <v>135</v>
      </c>
      <c r="D46" s="64" t="s">
        <v>135</v>
      </c>
    </row>
    <row r="47" spans="1:9" ht="60" x14ac:dyDescent="0.25">
      <c r="A47" s="9">
        <v>11</v>
      </c>
      <c r="B47" s="12" t="s">
        <v>44</v>
      </c>
      <c r="C47" s="9">
        <v>104.1</v>
      </c>
      <c r="D47" s="64">
        <f>C47/180</f>
        <v>0.57833333333333325</v>
      </c>
    </row>
    <row r="50" spans="1:3" ht="30" x14ac:dyDescent="0.25">
      <c r="A50" s="14" t="s">
        <v>45</v>
      </c>
      <c r="B50" s="15" t="s">
        <v>46</v>
      </c>
      <c r="C50" s="14" t="s">
        <v>31</v>
      </c>
    </row>
    <row r="51" spans="1:3" x14ac:dyDescent="0.25">
      <c r="A51" s="5">
        <v>1</v>
      </c>
      <c r="B51" s="6" t="s">
        <v>148</v>
      </c>
      <c r="C51" s="60">
        <v>1</v>
      </c>
    </row>
    <row r="52" spans="1:3" x14ac:dyDescent="0.25">
      <c r="A52" s="90" t="s">
        <v>47</v>
      </c>
      <c r="B52" s="92"/>
      <c r="C52" s="16">
        <v>1</v>
      </c>
    </row>
  </sheetData>
  <mergeCells count="38">
    <mergeCell ref="A52:B52"/>
    <mergeCell ref="A25:B25"/>
    <mergeCell ref="A26:B26"/>
    <mergeCell ref="A27:J27"/>
    <mergeCell ref="A28:B28"/>
    <mergeCell ref="A29:B29"/>
    <mergeCell ref="A30:B30"/>
    <mergeCell ref="A34:A35"/>
    <mergeCell ref="B34:B35"/>
    <mergeCell ref="A36:B36"/>
    <mergeCell ref="C34:D34"/>
    <mergeCell ref="A11:J11"/>
    <mergeCell ref="A24:B24"/>
    <mergeCell ref="A13:B13"/>
    <mergeCell ref="A14:B14"/>
    <mergeCell ref="A15:J15"/>
    <mergeCell ref="A16:B16"/>
    <mergeCell ref="A17:B17"/>
    <mergeCell ref="A18:B18"/>
    <mergeCell ref="A19:J19"/>
    <mergeCell ref="A20:B20"/>
    <mergeCell ref="A21:B21"/>
    <mergeCell ref="A22:B22"/>
    <mergeCell ref="A23:J23"/>
    <mergeCell ref="A12:B12"/>
    <mergeCell ref="A7:J7"/>
    <mergeCell ref="A8:B8"/>
    <mergeCell ref="A9:B9"/>
    <mergeCell ref="A10:B10"/>
    <mergeCell ref="E3:H3"/>
    <mergeCell ref="I3:I4"/>
    <mergeCell ref="J3:J4"/>
    <mergeCell ref="A5:B5"/>
    <mergeCell ref="A6:J6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9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6B93-85D0-449A-B8E9-0C20F879B847}">
  <sheetPr>
    <pageSetUpPr fitToPage="1"/>
  </sheetPr>
  <dimension ref="A1:P191"/>
  <sheetViews>
    <sheetView workbookViewId="0">
      <selection activeCell="K10" sqref="K10"/>
    </sheetView>
  </sheetViews>
  <sheetFormatPr defaultRowHeight="15" x14ac:dyDescent="0.25"/>
  <cols>
    <col min="1" max="1" width="8.85546875" customWidth="1"/>
    <col min="2" max="2" width="46.7109375" customWidth="1"/>
    <col min="3" max="3" width="5.85546875" customWidth="1"/>
    <col min="4" max="4" width="6.7109375" customWidth="1"/>
    <col min="5" max="5" width="9.85546875" customWidth="1"/>
    <col min="14" max="16" width="9.140625" style="33"/>
  </cols>
  <sheetData>
    <row r="1" spans="1:13" x14ac:dyDescent="0.25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5" spans="1:13" x14ac:dyDescent="0.25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5">
      <c r="A6" s="94" t="s">
        <v>53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x14ac:dyDescent="0.25">
      <c r="A7" s="94" t="s">
        <v>60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9" spans="1:13" x14ac:dyDescent="0.25">
      <c r="A9" s="4" t="s">
        <v>54</v>
      </c>
    </row>
    <row r="10" spans="1:13" x14ac:dyDescent="0.25">
      <c r="A10" s="4" t="s">
        <v>55</v>
      </c>
    </row>
    <row r="11" spans="1:13" x14ac:dyDescent="0.25">
      <c r="A11" s="4" t="s">
        <v>56</v>
      </c>
    </row>
    <row r="12" spans="1:13" x14ac:dyDescent="0.25">
      <c r="A12" s="4" t="s">
        <v>57</v>
      </c>
    </row>
    <row r="13" spans="1:13" x14ac:dyDescent="0.25">
      <c r="A13" s="4" t="s">
        <v>58</v>
      </c>
    </row>
    <row r="14" spans="1:13" x14ac:dyDescent="0.25">
      <c r="A14" s="4" t="s">
        <v>59</v>
      </c>
    </row>
    <row r="16" spans="1:13" x14ac:dyDescent="0.25">
      <c r="A16" s="4" t="s">
        <v>49</v>
      </c>
    </row>
    <row r="17" spans="1:13" ht="46.5" customHeight="1" x14ac:dyDescent="0.25">
      <c r="A17" s="95" t="s">
        <v>1</v>
      </c>
      <c r="B17" s="95" t="s">
        <v>2</v>
      </c>
      <c r="C17" s="97" t="s">
        <v>3</v>
      </c>
      <c r="D17" s="97" t="s">
        <v>4</v>
      </c>
      <c r="E17" s="99" t="s">
        <v>5</v>
      </c>
      <c r="F17" s="97" t="s">
        <v>6</v>
      </c>
      <c r="G17" s="99" t="s">
        <v>7</v>
      </c>
      <c r="H17" s="101" t="s">
        <v>8</v>
      </c>
      <c r="I17" s="102"/>
      <c r="J17" s="102"/>
      <c r="K17" s="103"/>
      <c r="L17" s="97" t="s">
        <v>13</v>
      </c>
      <c r="M17" s="97" t="s">
        <v>14</v>
      </c>
    </row>
    <row r="18" spans="1:13" ht="72" customHeight="1" x14ac:dyDescent="0.25">
      <c r="A18" s="96"/>
      <c r="B18" s="96"/>
      <c r="C18" s="98"/>
      <c r="D18" s="98"/>
      <c r="E18" s="100"/>
      <c r="F18" s="98"/>
      <c r="G18" s="100"/>
      <c r="H18" s="3" t="s">
        <v>9</v>
      </c>
      <c r="I18" s="1" t="s">
        <v>10</v>
      </c>
      <c r="J18" s="1" t="s">
        <v>11</v>
      </c>
      <c r="K18" s="2" t="s">
        <v>12</v>
      </c>
      <c r="L18" s="98"/>
      <c r="M18" s="98"/>
    </row>
    <row r="19" spans="1:13" x14ac:dyDescent="0.25">
      <c r="A19" s="90" t="s">
        <v>15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</row>
    <row r="20" spans="1:13" x14ac:dyDescent="0.25">
      <c r="A20" s="90" t="s">
        <v>16</v>
      </c>
      <c r="B20" s="91"/>
      <c r="C20" s="91"/>
      <c r="D20" s="91"/>
      <c r="E20" s="91"/>
      <c r="F20" s="91"/>
      <c r="G20" s="91"/>
      <c r="H20" s="107"/>
      <c r="I20" s="107"/>
      <c r="J20" s="107"/>
      <c r="K20" s="107"/>
      <c r="L20" s="107"/>
      <c r="M20" s="108"/>
    </row>
    <row r="21" spans="1:13" x14ac:dyDescent="0.25">
      <c r="A21" s="5">
        <v>1</v>
      </c>
      <c r="B21" s="29" t="s">
        <v>149</v>
      </c>
      <c r="C21" s="22">
        <v>1</v>
      </c>
      <c r="D21" s="22">
        <v>2</v>
      </c>
      <c r="E21" s="5">
        <v>0</v>
      </c>
      <c r="F21" s="23" t="s">
        <v>67</v>
      </c>
      <c r="G21" s="5" t="s">
        <v>73</v>
      </c>
      <c r="H21" s="5">
        <f t="shared" ref="H21:H22" si="0">I21+J21</f>
        <v>30</v>
      </c>
      <c r="I21" s="30">
        <v>30</v>
      </c>
      <c r="J21" s="30">
        <v>0</v>
      </c>
      <c r="K21" s="5">
        <v>1</v>
      </c>
      <c r="L21" s="5">
        <v>0</v>
      </c>
      <c r="M21" s="5">
        <v>0</v>
      </c>
    </row>
    <row r="22" spans="1:13" x14ac:dyDescent="0.25">
      <c r="A22" s="5">
        <v>2</v>
      </c>
      <c r="B22" s="25" t="s">
        <v>74</v>
      </c>
      <c r="C22" s="22">
        <v>1</v>
      </c>
      <c r="D22" s="26">
        <v>2</v>
      </c>
      <c r="E22" s="5">
        <v>0</v>
      </c>
      <c r="F22" s="23" t="s">
        <v>67</v>
      </c>
      <c r="G22" s="5" t="s">
        <v>72</v>
      </c>
      <c r="H22" s="5">
        <f t="shared" si="0"/>
        <v>30</v>
      </c>
      <c r="I22" s="31">
        <v>0</v>
      </c>
      <c r="J22" s="31">
        <v>30</v>
      </c>
      <c r="K22" s="5">
        <v>1</v>
      </c>
      <c r="L22" s="5">
        <v>0</v>
      </c>
      <c r="M22" s="5">
        <v>0</v>
      </c>
    </row>
    <row r="23" spans="1:13" s="33" customFormat="1" x14ac:dyDescent="0.25">
      <c r="A23" s="104" t="s">
        <v>17</v>
      </c>
      <c r="B23" s="105"/>
      <c r="C23" s="106"/>
      <c r="D23" s="5">
        <f>SUM(D21:D22)</f>
        <v>4</v>
      </c>
      <c r="E23" s="5" t="s">
        <v>75</v>
      </c>
      <c r="F23" s="5" t="s">
        <v>75</v>
      </c>
      <c r="G23" s="5" t="s">
        <v>75</v>
      </c>
      <c r="H23" s="32">
        <f t="shared" ref="H23:M23" si="1">SUM(H21:H22)</f>
        <v>60</v>
      </c>
      <c r="I23" s="32">
        <f t="shared" si="1"/>
        <v>30</v>
      </c>
      <c r="J23" s="32">
        <f t="shared" si="1"/>
        <v>30</v>
      </c>
      <c r="K23" s="32">
        <f t="shared" si="1"/>
        <v>2</v>
      </c>
      <c r="L23" s="32">
        <f t="shared" si="1"/>
        <v>0</v>
      </c>
      <c r="M23" s="32">
        <f t="shared" si="1"/>
        <v>0</v>
      </c>
    </row>
    <row r="24" spans="1:13" s="33" customFormat="1" x14ac:dyDescent="0.25">
      <c r="A24" s="104" t="s">
        <v>18</v>
      </c>
      <c r="B24" s="105"/>
      <c r="C24" s="106"/>
      <c r="D24" s="5">
        <f>SUM(E21:E22)</f>
        <v>0</v>
      </c>
      <c r="E24" s="5" t="s">
        <v>75</v>
      </c>
      <c r="F24" s="5" t="s">
        <v>75</v>
      </c>
      <c r="G24" s="5" t="s">
        <v>75</v>
      </c>
      <c r="H24" s="5">
        <f>I24+J24</f>
        <v>0</v>
      </c>
      <c r="I24" s="5">
        <f>SUM(N21:N22)</f>
        <v>0</v>
      </c>
      <c r="J24" s="5">
        <f>SUM(O21:O22)</f>
        <v>0</v>
      </c>
      <c r="K24" s="5">
        <f>SUM(P21:P22)</f>
        <v>0</v>
      </c>
      <c r="L24" s="5">
        <f t="shared" ref="L24:M24" si="2">L23</f>
        <v>0</v>
      </c>
      <c r="M24" s="5">
        <f t="shared" si="2"/>
        <v>0</v>
      </c>
    </row>
    <row r="25" spans="1:13" s="33" customFormat="1" x14ac:dyDescent="0.25">
      <c r="A25" s="104" t="s">
        <v>19</v>
      </c>
      <c r="B25" s="105"/>
      <c r="C25" s="106"/>
      <c r="D25" s="5">
        <f>SUMIF(G21:G22,"f",D21:D22)</f>
        <v>2</v>
      </c>
      <c r="E25" s="5" t="s">
        <v>75</v>
      </c>
      <c r="F25" s="5" t="s">
        <v>75</v>
      </c>
      <c r="G25" s="5" t="s">
        <v>75</v>
      </c>
      <c r="H25" s="5">
        <f t="shared" ref="H25:M25" si="3">SUMIF($G$21:$G$22,"f",H21:H22)</f>
        <v>30</v>
      </c>
      <c r="I25" s="5">
        <f t="shared" si="3"/>
        <v>30</v>
      </c>
      <c r="J25" s="5">
        <f t="shared" si="3"/>
        <v>0</v>
      </c>
      <c r="K25" s="5">
        <f t="shared" si="3"/>
        <v>1</v>
      </c>
      <c r="L25" s="5">
        <f t="shared" si="3"/>
        <v>0</v>
      </c>
      <c r="M25" s="5">
        <f t="shared" si="3"/>
        <v>0</v>
      </c>
    </row>
    <row r="26" spans="1:13" s="33" customFormat="1" x14ac:dyDescent="0.25">
      <c r="A26" s="90" t="s">
        <v>20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2"/>
    </row>
    <row r="27" spans="1:13" s="33" customFormat="1" x14ac:dyDescent="0.25">
      <c r="A27" s="5">
        <v>1</v>
      </c>
      <c r="B27" s="6" t="s">
        <v>76</v>
      </c>
      <c r="C27" s="5">
        <v>1</v>
      </c>
      <c r="D27" s="5">
        <v>3</v>
      </c>
      <c r="E27" s="5">
        <v>0</v>
      </c>
      <c r="F27" s="5" t="s">
        <v>67</v>
      </c>
      <c r="G27" s="5" t="s">
        <v>72</v>
      </c>
      <c r="H27" s="5">
        <f>I27+J27</f>
        <v>45</v>
      </c>
      <c r="I27" s="5">
        <v>0</v>
      </c>
      <c r="J27" s="5">
        <v>45</v>
      </c>
      <c r="K27" s="5">
        <v>2</v>
      </c>
      <c r="L27" s="5">
        <v>0</v>
      </c>
      <c r="M27" s="5">
        <v>0</v>
      </c>
    </row>
    <row r="28" spans="1:13" s="33" customFormat="1" x14ac:dyDescent="0.25">
      <c r="A28" s="5">
        <v>2</v>
      </c>
      <c r="B28" s="6" t="s">
        <v>77</v>
      </c>
      <c r="C28" s="5">
        <v>1</v>
      </c>
      <c r="D28" s="5">
        <v>1</v>
      </c>
      <c r="E28" s="5">
        <v>0</v>
      </c>
      <c r="F28" s="5" t="s">
        <v>67</v>
      </c>
      <c r="G28" s="5" t="s">
        <v>72</v>
      </c>
      <c r="H28" s="5">
        <f>I28+J28</f>
        <v>15</v>
      </c>
      <c r="I28" s="5">
        <v>15</v>
      </c>
      <c r="J28" s="5">
        <v>0</v>
      </c>
      <c r="K28" s="5">
        <v>2</v>
      </c>
      <c r="L28" s="5">
        <v>0</v>
      </c>
      <c r="M28" s="5">
        <v>0</v>
      </c>
    </row>
    <row r="29" spans="1:13" s="33" customFormat="1" x14ac:dyDescent="0.25">
      <c r="A29" s="104" t="s">
        <v>17</v>
      </c>
      <c r="B29" s="105"/>
      <c r="C29" s="106"/>
      <c r="D29" s="5">
        <f>D27+D28</f>
        <v>4</v>
      </c>
      <c r="E29" s="5" t="s">
        <v>75</v>
      </c>
      <c r="F29" s="5" t="s">
        <v>75</v>
      </c>
      <c r="G29" s="5" t="s">
        <v>75</v>
      </c>
      <c r="H29" s="5">
        <f>H27+H28</f>
        <v>60</v>
      </c>
      <c r="I29" s="5">
        <f t="shared" ref="I29:M29" si="4">I27+I28</f>
        <v>15</v>
      </c>
      <c r="J29" s="5">
        <f t="shared" si="4"/>
        <v>45</v>
      </c>
      <c r="K29" s="5">
        <f t="shared" si="4"/>
        <v>4</v>
      </c>
      <c r="L29" s="5">
        <f t="shared" si="4"/>
        <v>0</v>
      </c>
      <c r="M29" s="5">
        <f t="shared" si="4"/>
        <v>0</v>
      </c>
    </row>
    <row r="30" spans="1:13" s="33" customFormat="1" x14ac:dyDescent="0.25">
      <c r="A30" s="104" t="s">
        <v>18</v>
      </c>
      <c r="B30" s="105"/>
      <c r="C30" s="106"/>
      <c r="D30" s="5">
        <f>E27+E28</f>
        <v>0</v>
      </c>
      <c r="E30" s="5" t="s">
        <v>75</v>
      </c>
      <c r="F30" s="5" t="s">
        <v>75</v>
      </c>
      <c r="G30" s="5" t="s">
        <v>75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s="33" customFormat="1" x14ac:dyDescent="0.25">
      <c r="A31" s="104" t="s">
        <v>19</v>
      </c>
      <c r="B31" s="105"/>
      <c r="C31" s="106"/>
      <c r="D31" s="5">
        <v>0</v>
      </c>
      <c r="E31" s="5" t="s">
        <v>75</v>
      </c>
      <c r="F31" s="5" t="s">
        <v>75</v>
      </c>
      <c r="G31" s="5" t="s">
        <v>75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s="33" customFormat="1" x14ac:dyDescent="0.25">
      <c r="A32" s="90" t="s">
        <v>21</v>
      </c>
      <c r="B32" s="91"/>
      <c r="C32" s="91"/>
      <c r="D32" s="91"/>
      <c r="E32" s="91"/>
      <c r="F32" s="107"/>
      <c r="G32" s="107"/>
      <c r="H32" s="107"/>
      <c r="I32" s="107"/>
      <c r="J32" s="107"/>
      <c r="K32" s="107"/>
      <c r="L32" s="107"/>
      <c r="M32" s="108"/>
    </row>
    <row r="33" spans="1:13" s="33" customFormat="1" x14ac:dyDescent="0.25">
      <c r="A33" s="5">
        <v>1</v>
      </c>
      <c r="B33" s="34" t="s">
        <v>78</v>
      </c>
      <c r="C33" s="35">
        <v>1</v>
      </c>
      <c r="D33" s="36">
        <v>5</v>
      </c>
      <c r="E33" s="5">
        <v>0</v>
      </c>
      <c r="F33" s="24" t="s">
        <v>71</v>
      </c>
      <c r="G33" s="22" t="s">
        <v>72</v>
      </c>
      <c r="H33" s="30">
        <f>I33+J33</f>
        <v>60</v>
      </c>
      <c r="I33" s="30">
        <v>30</v>
      </c>
      <c r="J33" s="30">
        <v>30</v>
      </c>
      <c r="K33" s="5">
        <v>4</v>
      </c>
      <c r="L33" s="5">
        <v>0</v>
      </c>
      <c r="M33" s="5">
        <v>0</v>
      </c>
    </row>
    <row r="34" spans="1:13" s="33" customFormat="1" x14ac:dyDescent="0.25">
      <c r="A34" s="5">
        <v>2</v>
      </c>
      <c r="B34" s="34" t="s">
        <v>79</v>
      </c>
      <c r="C34" s="35">
        <v>1</v>
      </c>
      <c r="D34" s="36">
        <v>7</v>
      </c>
      <c r="E34" s="5">
        <v>0</v>
      </c>
      <c r="F34" s="24" t="s">
        <v>71</v>
      </c>
      <c r="G34" s="22" t="s">
        <v>72</v>
      </c>
      <c r="H34" s="30">
        <f t="shared" ref="H34:H35" si="5">I34+J34</f>
        <v>90</v>
      </c>
      <c r="I34" s="30">
        <v>45</v>
      </c>
      <c r="J34" s="30">
        <v>45</v>
      </c>
      <c r="K34" s="5">
        <v>4</v>
      </c>
      <c r="L34" s="5">
        <v>0</v>
      </c>
      <c r="M34" s="5">
        <v>0</v>
      </c>
    </row>
    <row r="35" spans="1:13" s="33" customFormat="1" x14ac:dyDescent="0.25">
      <c r="A35" s="5">
        <v>3</v>
      </c>
      <c r="B35" s="34" t="s">
        <v>80</v>
      </c>
      <c r="C35" s="35">
        <v>1</v>
      </c>
      <c r="D35" s="36">
        <v>4.5</v>
      </c>
      <c r="E35" s="5">
        <v>0</v>
      </c>
      <c r="F35" s="24" t="s">
        <v>67</v>
      </c>
      <c r="G35" s="22" t="s">
        <v>72</v>
      </c>
      <c r="H35" s="30">
        <f t="shared" si="5"/>
        <v>60</v>
      </c>
      <c r="I35" s="30">
        <v>30</v>
      </c>
      <c r="J35" s="30">
        <v>30</v>
      </c>
      <c r="K35" s="5">
        <v>2</v>
      </c>
      <c r="L35" s="5">
        <v>0</v>
      </c>
      <c r="M35" s="5">
        <v>0</v>
      </c>
    </row>
    <row r="36" spans="1:13" s="33" customFormat="1" x14ac:dyDescent="0.25">
      <c r="A36" s="104" t="s">
        <v>17</v>
      </c>
      <c r="B36" s="105"/>
      <c r="C36" s="106"/>
      <c r="D36" s="5">
        <f>SUM(D33:D35)</f>
        <v>16.5</v>
      </c>
      <c r="E36" s="5" t="s">
        <v>75</v>
      </c>
      <c r="F36" s="5" t="s">
        <v>75</v>
      </c>
      <c r="G36" s="5" t="s">
        <v>75</v>
      </c>
      <c r="H36" s="32">
        <f t="shared" ref="H36:M36" si="6">SUM(H33:H35)</f>
        <v>210</v>
      </c>
      <c r="I36" s="32">
        <f t="shared" si="6"/>
        <v>105</v>
      </c>
      <c r="J36" s="32">
        <f t="shared" si="6"/>
        <v>105</v>
      </c>
      <c r="K36" s="32">
        <f t="shared" si="6"/>
        <v>10</v>
      </c>
      <c r="L36" s="32">
        <f t="shared" si="6"/>
        <v>0</v>
      </c>
      <c r="M36" s="32">
        <f t="shared" si="6"/>
        <v>0</v>
      </c>
    </row>
    <row r="37" spans="1:13" s="33" customFormat="1" x14ac:dyDescent="0.25">
      <c r="A37" s="104" t="s">
        <v>18</v>
      </c>
      <c r="B37" s="105"/>
      <c r="C37" s="106"/>
      <c r="D37" s="5">
        <f>SUM(E33:E35)</f>
        <v>0</v>
      </c>
      <c r="E37" s="5" t="s">
        <v>75</v>
      </c>
      <c r="F37" s="5" t="s">
        <v>75</v>
      </c>
      <c r="G37" s="5" t="s">
        <v>75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s="33" customFormat="1" x14ac:dyDescent="0.25">
      <c r="A38" s="104" t="s">
        <v>19</v>
      </c>
      <c r="B38" s="105"/>
      <c r="C38" s="106"/>
      <c r="D38" s="5">
        <v>0</v>
      </c>
      <c r="E38" s="5" t="s">
        <v>75</v>
      </c>
      <c r="F38" s="5" t="s">
        <v>75</v>
      </c>
      <c r="G38" s="5" t="s">
        <v>75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s="33" customFormat="1" x14ac:dyDescent="0.25">
      <c r="A39" s="128" t="s">
        <v>22</v>
      </c>
      <c r="B39" s="107"/>
      <c r="C39" s="107"/>
      <c r="D39" s="107"/>
      <c r="E39" s="107"/>
      <c r="F39" s="107"/>
      <c r="G39" s="107"/>
      <c r="H39" s="107"/>
      <c r="I39" s="107"/>
      <c r="J39" s="107"/>
      <c r="K39" s="91"/>
      <c r="L39" s="91"/>
      <c r="M39" s="92"/>
    </row>
    <row r="40" spans="1:13" s="33" customFormat="1" x14ac:dyDescent="0.25">
      <c r="A40" s="5">
        <v>1</v>
      </c>
      <c r="B40" s="39" t="s">
        <v>103</v>
      </c>
      <c r="C40" s="40">
        <v>1</v>
      </c>
      <c r="D40" s="40">
        <v>4</v>
      </c>
      <c r="E40" s="5">
        <v>3</v>
      </c>
      <c r="F40" s="37" t="s">
        <v>67</v>
      </c>
      <c r="G40" s="5" t="s">
        <v>73</v>
      </c>
      <c r="H40" s="37">
        <f>I40+J40</f>
        <v>60</v>
      </c>
      <c r="I40" s="37">
        <v>15</v>
      </c>
      <c r="J40" s="37">
        <v>45</v>
      </c>
      <c r="K40" s="38">
        <v>2</v>
      </c>
      <c r="L40" s="5">
        <v>0</v>
      </c>
      <c r="M40" s="5">
        <v>0</v>
      </c>
    </row>
    <row r="41" spans="1:13" s="33" customFormat="1" x14ac:dyDescent="0.25">
      <c r="A41" s="124" t="s">
        <v>17</v>
      </c>
      <c r="B41" s="124"/>
      <c r="C41" s="124"/>
      <c r="D41" s="5">
        <f>SUM(D40:D40)</f>
        <v>4</v>
      </c>
      <c r="E41" s="5" t="s">
        <v>75</v>
      </c>
      <c r="F41" s="5" t="s">
        <v>75</v>
      </c>
      <c r="G41" s="5" t="s">
        <v>75</v>
      </c>
      <c r="H41" s="45">
        <f t="shared" ref="H41:M41" si="7">SUM(H40:H40)</f>
        <v>60</v>
      </c>
      <c r="I41" s="45">
        <f t="shared" si="7"/>
        <v>15</v>
      </c>
      <c r="J41" s="45">
        <f t="shared" si="7"/>
        <v>45</v>
      </c>
      <c r="K41" s="45">
        <f t="shared" si="7"/>
        <v>2</v>
      </c>
      <c r="L41" s="45">
        <f t="shared" si="7"/>
        <v>0</v>
      </c>
      <c r="M41" s="45">
        <f t="shared" si="7"/>
        <v>0</v>
      </c>
    </row>
    <row r="42" spans="1:13" s="33" customFormat="1" x14ac:dyDescent="0.25">
      <c r="A42" s="104" t="s">
        <v>18</v>
      </c>
      <c r="B42" s="105"/>
      <c r="C42" s="106"/>
      <c r="D42" s="5">
        <f>SUM(E40:E40)</f>
        <v>3</v>
      </c>
      <c r="E42" s="5" t="s">
        <v>75</v>
      </c>
      <c r="F42" s="5" t="s">
        <v>75</v>
      </c>
      <c r="G42" s="5" t="s">
        <v>75</v>
      </c>
      <c r="H42" s="45">
        <v>105</v>
      </c>
      <c r="I42" s="45">
        <v>0</v>
      </c>
      <c r="J42" s="5">
        <v>105</v>
      </c>
      <c r="K42" s="5">
        <v>0</v>
      </c>
      <c r="L42" s="5">
        <v>0</v>
      </c>
      <c r="M42" s="5">
        <v>0</v>
      </c>
    </row>
    <row r="43" spans="1:13" s="33" customFormat="1" x14ac:dyDescent="0.25">
      <c r="A43" s="104" t="s">
        <v>19</v>
      </c>
      <c r="B43" s="105"/>
      <c r="C43" s="106"/>
      <c r="D43" s="5">
        <f>D41</f>
        <v>4</v>
      </c>
      <c r="E43" s="5" t="s">
        <v>75</v>
      </c>
      <c r="F43" s="5" t="s">
        <v>75</v>
      </c>
      <c r="G43" s="5" t="s">
        <v>75</v>
      </c>
      <c r="H43" s="5">
        <f>H41</f>
        <v>60</v>
      </c>
      <c r="I43" s="5">
        <f t="shared" ref="I43:M43" si="8">I41</f>
        <v>15</v>
      </c>
      <c r="J43" s="5">
        <f t="shared" si="8"/>
        <v>45</v>
      </c>
      <c r="K43" s="5">
        <f t="shared" si="8"/>
        <v>2</v>
      </c>
      <c r="L43" s="5">
        <f t="shared" si="8"/>
        <v>0</v>
      </c>
      <c r="M43" s="5">
        <f t="shared" si="8"/>
        <v>0</v>
      </c>
    </row>
    <row r="44" spans="1:13" x14ac:dyDescent="0.25">
      <c r="A44" s="90" t="s">
        <v>24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2"/>
    </row>
    <row r="45" spans="1:13" x14ac:dyDescent="0.25">
      <c r="A45" s="5">
        <v>1</v>
      </c>
      <c r="B45" s="39" t="s">
        <v>61</v>
      </c>
      <c r="C45" s="21">
        <v>1</v>
      </c>
      <c r="D45" s="22">
        <v>0.25</v>
      </c>
      <c r="E45" s="5">
        <v>0</v>
      </c>
      <c r="F45" s="23" t="s">
        <v>62</v>
      </c>
      <c r="G45" s="5" t="s">
        <v>72</v>
      </c>
      <c r="H45" s="5">
        <f>I45+J45</f>
        <v>2</v>
      </c>
      <c r="I45" s="30">
        <v>2</v>
      </c>
      <c r="J45" s="30">
        <v>0</v>
      </c>
      <c r="K45" s="5">
        <v>0</v>
      </c>
      <c r="L45" s="5">
        <v>0</v>
      </c>
      <c r="M45" s="5">
        <v>0</v>
      </c>
    </row>
    <row r="46" spans="1:13" x14ac:dyDescent="0.25">
      <c r="A46" s="5">
        <v>2</v>
      </c>
      <c r="B46" s="39" t="s">
        <v>63</v>
      </c>
      <c r="C46" s="21">
        <v>1</v>
      </c>
      <c r="D46" s="22">
        <v>0.25</v>
      </c>
      <c r="E46" s="5">
        <v>0</v>
      </c>
      <c r="F46" s="23" t="s">
        <v>62</v>
      </c>
      <c r="G46" s="5" t="s">
        <v>72</v>
      </c>
      <c r="H46" s="5">
        <f>I46+J46</f>
        <v>2</v>
      </c>
      <c r="I46" s="30">
        <v>2</v>
      </c>
      <c r="J46" s="30">
        <v>0</v>
      </c>
      <c r="K46" s="5">
        <v>0</v>
      </c>
      <c r="L46" s="5">
        <v>0</v>
      </c>
      <c r="M46" s="5">
        <v>0</v>
      </c>
    </row>
    <row r="47" spans="1:13" x14ac:dyDescent="0.25">
      <c r="A47" s="5">
        <v>3</v>
      </c>
      <c r="B47" s="39" t="s">
        <v>64</v>
      </c>
      <c r="C47" s="21">
        <v>1</v>
      </c>
      <c r="D47" s="22">
        <v>0.5</v>
      </c>
      <c r="E47" s="5">
        <v>0</v>
      </c>
      <c r="F47" s="23" t="s">
        <v>62</v>
      </c>
      <c r="G47" s="5" t="s">
        <v>72</v>
      </c>
      <c r="H47" s="5">
        <f>I47+J47</f>
        <v>4</v>
      </c>
      <c r="I47" s="30">
        <v>4</v>
      </c>
      <c r="J47" s="30">
        <v>0</v>
      </c>
      <c r="K47" s="5">
        <v>0</v>
      </c>
      <c r="L47" s="5">
        <v>0</v>
      </c>
      <c r="M47" s="5">
        <v>0</v>
      </c>
    </row>
    <row r="48" spans="1:13" x14ac:dyDescent="0.25">
      <c r="A48" s="5">
        <v>4</v>
      </c>
      <c r="B48" s="39" t="s">
        <v>65</v>
      </c>
      <c r="C48" s="24">
        <v>1</v>
      </c>
      <c r="D48" s="22">
        <v>0.5</v>
      </c>
      <c r="E48" s="5">
        <v>0</v>
      </c>
      <c r="F48" s="23" t="s">
        <v>62</v>
      </c>
      <c r="G48" s="5" t="s">
        <v>72</v>
      </c>
      <c r="H48" s="5">
        <f>I48+J48</f>
        <v>4</v>
      </c>
      <c r="I48" s="30">
        <v>4</v>
      </c>
      <c r="J48" s="30">
        <v>0</v>
      </c>
      <c r="K48" s="5">
        <v>0</v>
      </c>
      <c r="L48" s="5">
        <v>0</v>
      </c>
      <c r="M48" s="5">
        <v>0</v>
      </c>
    </row>
    <row r="49" spans="1:13" x14ac:dyDescent="0.25">
      <c r="A49" s="109" t="s">
        <v>17</v>
      </c>
      <c r="B49" s="110"/>
      <c r="C49" s="111"/>
      <c r="D49" s="5">
        <f>SUM(D45:D48)</f>
        <v>1.5</v>
      </c>
      <c r="E49" s="5" t="s">
        <v>75</v>
      </c>
      <c r="F49" s="5" t="s">
        <v>75</v>
      </c>
      <c r="G49" s="5" t="s">
        <v>75</v>
      </c>
      <c r="H49" s="5">
        <f t="shared" ref="H49:M49" si="9">SUM(H45:H48)</f>
        <v>12</v>
      </c>
      <c r="I49" s="5">
        <f t="shared" si="9"/>
        <v>12</v>
      </c>
      <c r="J49" s="5">
        <f t="shared" si="9"/>
        <v>0</v>
      </c>
      <c r="K49" s="5">
        <f t="shared" si="9"/>
        <v>0</v>
      </c>
      <c r="L49" s="5">
        <f t="shared" si="9"/>
        <v>0</v>
      </c>
      <c r="M49" s="5">
        <f t="shared" si="9"/>
        <v>0</v>
      </c>
    </row>
    <row r="50" spans="1:13" x14ac:dyDescent="0.25">
      <c r="A50" s="104" t="s">
        <v>18</v>
      </c>
      <c r="B50" s="105"/>
      <c r="C50" s="106"/>
      <c r="D50" s="5">
        <v>0</v>
      </c>
      <c r="E50" s="5" t="s">
        <v>75</v>
      </c>
      <c r="F50" s="5" t="s">
        <v>75</v>
      </c>
      <c r="G50" s="5" t="s">
        <v>75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</row>
    <row r="51" spans="1:13" x14ac:dyDescent="0.25">
      <c r="A51" s="104" t="s">
        <v>19</v>
      </c>
      <c r="B51" s="105"/>
      <c r="C51" s="106"/>
      <c r="D51" s="5">
        <v>0</v>
      </c>
      <c r="E51" s="5" t="s">
        <v>75</v>
      </c>
      <c r="F51" s="5" t="s">
        <v>75</v>
      </c>
      <c r="G51" s="5" t="s">
        <v>75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</row>
    <row r="52" spans="1:13" s="33" customFormat="1" x14ac:dyDescent="0.25">
      <c r="A52" s="90" t="s">
        <v>25</v>
      </c>
      <c r="B52" s="91"/>
      <c r="C52" s="92"/>
      <c r="D52" s="13">
        <f>D23+D29+D36+D41+D49</f>
        <v>30</v>
      </c>
      <c r="E52" s="13" t="s">
        <v>75</v>
      </c>
      <c r="F52" s="13" t="s">
        <v>75</v>
      </c>
      <c r="G52" s="13" t="s">
        <v>75</v>
      </c>
      <c r="H52" s="13">
        <f>H23+H29+H36+H41+H49</f>
        <v>402</v>
      </c>
      <c r="I52" s="13">
        <f t="shared" ref="I52:M52" si="10">I23+I29+I36+I41+I49</f>
        <v>177</v>
      </c>
      <c r="J52" s="13">
        <f t="shared" si="10"/>
        <v>225</v>
      </c>
      <c r="K52" s="13">
        <f t="shared" si="10"/>
        <v>18</v>
      </c>
      <c r="L52" s="13">
        <f t="shared" si="10"/>
        <v>0</v>
      </c>
      <c r="M52" s="13">
        <f t="shared" si="10"/>
        <v>0</v>
      </c>
    </row>
    <row r="53" spans="1:13" s="33" customFormat="1" x14ac:dyDescent="0.25">
      <c r="A53" s="7"/>
      <c r="B53" s="7"/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s="33" customFormat="1" x14ac:dyDescent="0.25">
      <c r="A54" s="4" t="s">
        <v>50</v>
      </c>
      <c r="B54"/>
      <c r="C54"/>
      <c r="D54"/>
      <c r="E54"/>
      <c r="F54"/>
      <c r="G54"/>
      <c r="H54"/>
      <c r="I54"/>
      <c r="J54"/>
      <c r="K54"/>
      <c r="L54"/>
      <c r="M54"/>
    </row>
    <row r="55" spans="1:13" s="33" customFormat="1" ht="63.75" customHeight="1" x14ac:dyDescent="0.25">
      <c r="A55" s="95" t="s">
        <v>1</v>
      </c>
      <c r="B55" s="95" t="s">
        <v>2</v>
      </c>
      <c r="C55" s="97" t="s">
        <v>3</v>
      </c>
      <c r="D55" s="97" t="s">
        <v>4</v>
      </c>
      <c r="E55" s="99" t="s">
        <v>5</v>
      </c>
      <c r="F55" s="97" t="s">
        <v>6</v>
      </c>
      <c r="G55" s="99" t="s">
        <v>7</v>
      </c>
      <c r="H55" s="101" t="s">
        <v>8</v>
      </c>
      <c r="I55" s="102"/>
      <c r="J55" s="102"/>
      <c r="K55" s="103"/>
      <c r="L55" s="97" t="s">
        <v>13</v>
      </c>
      <c r="M55" s="97" t="s">
        <v>14</v>
      </c>
    </row>
    <row r="56" spans="1:13" s="33" customFormat="1" ht="96" customHeight="1" x14ac:dyDescent="0.25">
      <c r="A56" s="96"/>
      <c r="B56" s="96"/>
      <c r="C56" s="98"/>
      <c r="D56" s="98"/>
      <c r="E56" s="100"/>
      <c r="F56" s="98"/>
      <c r="G56" s="100"/>
      <c r="H56" s="3" t="s">
        <v>9</v>
      </c>
      <c r="I56" s="1" t="s">
        <v>10</v>
      </c>
      <c r="J56" s="1" t="s">
        <v>11</v>
      </c>
      <c r="K56" s="2" t="s">
        <v>12</v>
      </c>
      <c r="L56" s="98"/>
      <c r="M56" s="98"/>
    </row>
    <row r="57" spans="1:13" s="33" customFormat="1" x14ac:dyDescent="0.25">
      <c r="A57" s="90" t="s">
        <v>15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2"/>
    </row>
    <row r="58" spans="1:13" s="33" customFormat="1" x14ac:dyDescent="0.25">
      <c r="A58" s="90" t="s">
        <v>16</v>
      </c>
      <c r="B58" s="91"/>
      <c r="C58" s="91"/>
      <c r="D58" s="91"/>
      <c r="E58" s="91"/>
      <c r="F58" s="91"/>
      <c r="G58" s="91"/>
      <c r="H58" s="107"/>
      <c r="I58" s="107"/>
      <c r="J58" s="107"/>
      <c r="K58" s="107"/>
      <c r="L58" s="107"/>
      <c r="M58" s="108"/>
    </row>
    <row r="59" spans="1:13" s="33" customFormat="1" x14ac:dyDescent="0.25">
      <c r="A59" s="5">
        <v>1</v>
      </c>
      <c r="B59" s="25" t="s">
        <v>66</v>
      </c>
      <c r="C59" s="22">
        <v>2</v>
      </c>
      <c r="D59" s="22">
        <v>2</v>
      </c>
      <c r="E59" s="5">
        <v>0</v>
      </c>
      <c r="F59" s="23" t="s">
        <v>67</v>
      </c>
      <c r="G59" s="5" t="s">
        <v>73</v>
      </c>
      <c r="H59" s="5">
        <f t="shared" ref="H59" si="11">I59+J59</f>
        <v>30</v>
      </c>
      <c r="I59" s="30">
        <v>0</v>
      </c>
      <c r="J59" s="30">
        <v>30</v>
      </c>
      <c r="K59" s="5">
        <v>1</v>
      </c>
      <c r="L59" s="5">
        <v>0</v>
      </c>
      <c r="M59" s="5">
        <v>0</v>
      </c>
    </row>
    <row r="60" spans="1:13" s="33" customFormat="1" x14ac:dyDescent="0.25">
      <c r="A60" s="104" t="s">
        <v>17</v>
      </c>
      <c r="B60" s="105"/>
      <c r="C60" s="106"/>
      <c r="D60" s="5">
        <f>SUM(D59:D59)</f>
        <v>2</v>
      </c>
      <c r="E60" s="5" t="s">
        <v>75</v>
      </c>
      <c r="F60" s="5" t="s">
        <v>75</v>
      </c>
      <c r="G60" s="5" t="s">
        <v>75</v>
      </c>
      <c r="H60" s="32">
        <f t="shared" ref="H60:M60" si="12">SUM(H59:H59)</f>
        <v>30</v>
      </c>
      <c r="I60" s="32">
        <f t="shared" si="12"/>
        <v>0</v>
      </c>
      <c r="J60" s="32">
        <f t="shared" si="12"/>
        <v>30</v>
      </c>
      <c r="K60" s="32">
        <f t="shared" si="12"/>
        <v>1</v>
      </c>
      <c r="L60" s="32">
        <f t="shared" si="12"/>
        <v>0</v>
      </c>
      <c r="M60" s="32">
        <f t="shared" si="12"/>
        <v>0</v>
      </c>
    </row>
    <row r="61" spans="1:13" s="33" customFormat="1" x14ac:dyDescent="0.25">
      <c r="A61" s="104" t="s">
        <v>18</v>
      </c>
      <c r="B61" s="105"/>
      <c r="C61" s="106"/>
      <c r="D61" s="5">
        <f>SUM(E59:E59)</f>
        <v>0</v>
      </c>
      <c r="E61" s="5" t="s">
        <v>75</v>
      </c>
      <c r="F61" s="5" t="s">
        <v>75</v>
      </c>
      <c r="G61" s="5" t="s">
        <v>75</v>
      </c>
      <c r="H61" s="5">
        <f>I61+J61</f>
        <v>0</v>
      </c>
      <c r="I61" s="5">
        <f>SUM(N59:N59)</f>
        <v>0</v>
      </c>
      <c r="J61" s="5">
        <f>SUM(O59:O59)</f>
        <v>0</v>
      </c>
      <c r="K61" s="5">
        <f>SUM(P59:P59)</f>
        <v>0</v>
      </c>
      <c r="L61" s="5">
        <f t="shared" ref="L61:M61" si="13">L60</f>
        <v>0</v>
      </c>
      <c r="M61" s="5">
        <f t="shared" si="13"/>
        <v>0</v>
      </c>
    </row>
    <row r="62" spans="1:13" s="33" customFormat="1" x14ac:dyDescent="0.25">
      <c r="A62" s="104" t="s">
        <v>19</v>
      </c>
      <c r="B62" s="105"/>
      <c r="C62" s="106"/>
      <c r="D62" s="5">
        <f>SUMIF(G59:G59,"f",D59:D59)</f>
        <v>2</v>
      </c>
      <c r="E62" s="5" t="s">
        <v>75</v>
      </c>
      <c r="F62" s="5" t="s">
        <v>75</v>
      </c>
      <c r="G62" s="5" t="s">
        <v>75</v>
      </c>
      <c r="H62" s="5">
        <f t="shared" ref="H62:M62" ca="1" si="14">SUMIF($G$21:$G$29,"f",H59:H59)</f>
        <v>30</v>
      </c>
      <c r="I62" s="5">
        <f t="shared" ca="1" si="14"/>
        <v>0</v>
      </c>
      <c r="J62" s="5">
        <f t="shared" ca="1" si="14"/>
        <v>30</v>
      </c>
      <c r="K62" s="5">
        <f t="shared" ca="1" si="14"/>
        <v>1</v>
      </c>
      <c r="L62" s="5">
        <f t="shared" ca="1" si="14"/>
        <v>0</v>
      </c>
      <c r="M62" s="5">
        <f t="shared" ca="1" si="14"/>
        <v>0</v>
      </c>
    </row>
    <row r="63" spans="1:13" s="33" customFormat="1" x14ac:dyDescent="0.25">
      <c r="A63" s="90" t="s">
        <v>21</v>
      </c>
      <c r="B63" s="91"/>
      <c r="C63" s="91"/>
      <c r="D63" s="91"/>
      <c r="E63" s="91"/>
      <c r="F63" s="107"/>
      <c r="G63" s="107"/>
      <c r="H63" s="107"/>
      <c r="I63" s="107"/>
      <c r="J63" s="107"/>
      <c r="K63" s="107"/>
      <c r="L63" s="107"/>
      <c r="M63" s="108"/>
    </row>
    <row r="64" spans="1:13" s="33" customFormat="1" x14ac:dyDescent="0.25">
      <c r="A64" s="5">
        <v>1</v>
      </c>
      <c r="B64" s="34" t="s">
        <v>81</v>
      </c>
      <c r="C64" s="35">
        <v>2</v>
      </c>
      <c r="D64" s="36">
        <v>7</v>
      </c>
      <c r="E64" s="5">
        <v>0</v>
      </c>
      <c r="F64" s="24" t="s">
        <v>71</v>
      </c>
      <c r="G64" s="22" t="s">
        <v>72</v>
      </c>
      <c r="H64" s="30">
        <f t="shared" ref="H64:H67" si="15">I64+J64</f>
        <v>90</v>
      </c>
      <c r="I64" s="30">
        <v>45</v>
      </c>
      <c r="J64" s="30">
        <v>45</v>
      </c>
      <c r="K64" s="5">
        <v>4</v>
      </c>
      <c r="L64" s="5">
        <v>0</v>
      </c>
      <c r="M64" s="5">
        <v>0</v>
      </c>
    </row>
    <row r="65" spans="1:13" s="33" customFormat="1" x14ac:dyDescent="0.25">
      <c r="A65" s="5">
        <v>2</v>
      </c>
      <c r="B65" s="34" t="s">
        <v>82</v>
      </c>
      <c r="C65" s="35">
        <v>2</v>
      </c>
      <c r="D65" s="36">
        <v>5</v>
      </c>
      <c r="E65" s="5">
        <v>0</v>
      </c>
      <c r="F65" s="24" t="s">
        <v>71</v>
      </c>
      <c r="G65" s="22" t="s">
        <v>72</v>
      </c>
      <c r="H65" s="30">
        <f t="shared" si="15"/>
        <v>60</v>
      </c>
      <c r="I65" s="31">
        <v>30</v>
      </c>
      <c r="J65" s="31">
        <v>30</v>
      </c>
      <c r="K65" s="5">
        <v>4</v>
      </c>
      <c r="L65" s="5">
        <v>0</v>
      </c>
      <c r="M65" s="5">
        <v>0</v>
      </c>
    </row>
    <row r="66" spans="1:13" s="33" customFormat="1" x14ac:dyDescent="0.25">
      <c r="A66" s="5">
        <v>3</v>
      </c>
      <c r="B66" s="34" t="s">
        <v>83</v>
      </c>
      <c r="C66" s="35">
        <v>2</v>
      </c>
      <c r="D66" s="36">
        <v>6</v>
      </c>
      <c r="E66" s="5">
        <v>4</v>
      </c>
      <c r="F66" s="24" t="s">
        <v>71</v>
      </c>
      <c r="G66" s="22" t="s">
        <v>72</v>
      </c>
      <c r="H66" s="30">
        <f t="shared" si="15"/>
        <v>75</v>
      </c>
      <c r="I66" s="30">
        <v>30</v>
      </c>
      <c r="J66" s="30">
        <v>45</v>
      </c>
      <c r="K66" s="5">
        <v>4</v>
      </c>
      <c r="L66" s="5">
        <v>0</v>
      </c>
      <c r="M66" s="5">
        <v>0</v>
      </c>
    </row>
    <row r="67" spans="1:13" s="33" customFormat="1" x14ac:dyDescent="0.25">
      <c r="A67" s="5">
        <v>4</v>
      </c>
      <c r="B67" s="34" t="s">
        <v>84</v>
      </c>
      <c r="C67" s="35">
        <v>2</v>
      </c>
      <c r="D67" s="36">
        <v>5</v>
      </c>
      <c r="E67" s="5">
        <v>2.5</v>
      </c>
      <c r="F67" s="24" t="s">
        <v>67</v>
      </c>
      <c r="G67" s="22" t="s">
        <v>72</v>
      </c>
      <c r="H67" s="30">
        <f t="shared" si="15"/>
        <v>60</v>
      </c>
      <c r="I67" s="30">
        <v>30</v>
      </c>
      <c r="J67" s="30">
        <v>30</v>
      </c>
      <c r="K67" s="5">
        <v>2</v>
      </c>
      <c r="L67" s="5">
        <v>0</v>
      </c>
      <c r="M67" s="5">
        <v>0</v>
      </c>
    </row>
    <row r="68" spans="1:13" x14ac:dyDescent="0.25">
      <c r="A68" s="104" t="s">
        <v>17</v>
      </c>
      <c r="B68" s="105"/>
      <c r="C68" s="106"/>
      <c r="D68" s="5">
        <f>SUM(D64:D67)</f>
        <v>23</v>
      </c>
      <c r="E68" s="5" t="s">
        <v>75</v>
      </c>
      <c r="F68" s="5" t="s">
        <v>75</v>
      </c>
      <c r="G68" s="5" t="s">
        <v>75</v>
      </c>
      <c r="H68" s="32">
        <f t="shared" ref="H68:M68" si="16">SUM(H64:H67)</f>
        <v>285</v>
      </c>
      <c r="I68" s="32">
        <f t="shared" si="16"/>
        <v>135</v>
      </c>
      <c r="J68" s="32">
        <f t="shared" si="16"/>
        <v>150</v>
      </c>
      <c r="K68" s="32">
        <f t="shared" si="16"/>
        <v>14</v>
      </c>
      <c r="L68" s="32">
        <f t="shared" si="16"/>
        <v>0</v>
      </c>
      <c r="M68" s="32">
        <f t="shared" si="16"/>
        <v>0</v>
      </c>
    </row>
    <row r="69" spans="1:13" x14ac:dyDescent="0.25">
      <c r="A69" s="104" t="s">
        <v>18</v>
      </c>
      <c r="B69" s="105"/>
      <c r="C69" s="106"/>
      <c r="D69" s="5">
        <f>SUM(E64:E67)</f>
        <v>6.5</v>
      </c>
      <c r="E69" s="5" t="s">
        <v>75</v>
      </c>
      <c r="F69" s="5" t="s">
        <v>75</v>
      </c>
      <c r="G69" s="5" t="s">
        <v>75</v>
      </c>
      <c r="H69" s="5">
        <v>75</v>
      </c>
      <c r="I69" s="5">
        <v>0</v>
      </c>
      <c r="J69" s="5">
        <v>75</v>
      </c>
      <c r="K69" s="5">
        <v>0</v>
      </c>
      <c r="L69" s="5">
        <v>0</v>
      </c>
      <c r="M69" s="5">
        <v>0</v>
      </c>
    </row>
    <row r="70" spans="1:13" x14ac:dyDescent="0.25">
      <c r="A70" s="104" t="s">
        <v>19</v>
      </c>
      <c r="B70" s="105"/>
      <c r="C70" s="106"/>
      <c r="D70" s="5">
        <v>0</v>
      </c>
      <c r="E70" s="5" t="s">
        <v>75</v>
      </c>
      <c r="F70" s="5" t="s">
        <v>75</v>
      </c>
      <c r="G70" s="5" t="s">
        <v>75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x14ac:dyDescent="0.25">
      <c r="A71" s="128" t="s">
        <v>22</v>
      </c>
      <c r="B71" s="107"/>
      <c r="C71" s="107"/>
      <c r="D71" s="107"/>
      <c r="E71" s="107"/>
      <c r="F71" s="107"/>
      <c r="G71" s="107"/>
      <c r="H71" s="107"/>
      <c r="I71" s="107"/>
      <c r="J71" s="107"/>
      <c r="K71" s="91"/>
      <c r="L71" s="91"/>
      <c r="M71" s="92"/>
    </row>
    <row r="72" spans="1:13" x14ac:dyDescent="0.25">
      <c r="A72" s="5">
        <v>1</v>
      </c>
      <c r="B72" s="39" t="s">
        <v>104</v>
      </c>
      <c r="C72" s="40">
        <v>2</v>
      </c>
      <c r="D72" s="40">
        <v>5</v>
      </c>
      <c r="E72" s="5">
        <v>0</v>
      </c>
      <c r="F72" s="37" t="s">
        <v>71</v>
      </c>
      <c r="G72" s="5" t="s">
        <v>73</v>
      </c>
      <c r="H72" s="37">
        <f t="shared" ref="H72" si="17">I72+J72</f>
        <v>60</v>
      </c>
      <c r="I72" s="37">
        <v>30</v>
      </c>
      <c r="J72" s="37">
        <v>30</v>
      </c>
      <c r="K72" s="38">
        <v>4</v>
      </c>
      <c r="L72" s="5">
        <v>0</v>
      </c>
      <c r="M72" s="5">
        <v>0</v>
      </c>
    </row>
    <row r="73" spans="1:13" x14ac:dyDescent="0.25">
      <c r="A73" s="124" t="s">
        <v>17</v>
      </c>
      <c r="B73" s="124"/>
      <c r="C73" s="124"/>
      <c r="D73" s="5">
        <f>SUM(D72:D72)</f>
        <v>5</v>
      </c>
      <c r="E73" s="5" t="s">
        <v>75</v>
      </c>
      <c r="F73" s="5" t="s">
        <v>75</v>
      </c>
      <c r="G73" s="5" t="s">
        <v>75</v>
      </c>
      <c r="H73" s="45">
        <f t="shared" ref="H73:M73" si="18">SUM(H72:H72)</f>
        <v>60</v>
      </c>
      <c r="I73" s="45">
        <f t="shared" si="18"/>
        <v>30</v>
      </c>
      <c r="J73" s="45">
        <f t="shared" si="18"/>
        <v>30</v>
      </c>
      <c r="K73" s="45">
        <f t="shared" si="18"/>
        <v>4</v>
      </c>
      <c r="L73" s="45">
        <f t="shared" si="18"/>
        <v>0</v>
      </c>
      <c r="M73" s="45">
        <f t="shared" si="18"/>
        <v>0</v>
      </c>
    </row>
    <row r="74" spans="1:13" x14ac:dyDescent="0.25">
      <c r="A74" s="104" t="s">
        <v>18</v>
      </c>
      <c r="B74" s="105"/>
      <c r="C74" s="106"/>
      <c r="D74" s="5">
        <f>SUM(E72:E72)</f>
        <v>0</v>
      </c>
      <c r="E74" s="5" t="s">
        <v>75</v>
      </c>
      <c r="F74" s="5" t="s">
        <v>75</v>
      </c>
      <c r="G74" s="5" t="s">
        <v>75</v>
      </c>
      <c r="H74" s="45">
        <v>0</v>
      </c>
      <c r="I74" s="45">
        <v>0</v>
      </c>
      <c r="J74" s="5">
        <v>0</v>
      </c>
      <c r="K74" s="5">
        <v>0</v>
      </c>
      <c r="L74" s="5">
        <v>0</v>
      </c>
      <c r="M74" s="5">
        <v>0</v>
      </c>
    </row>
    <row r="75" spans="1:13" x14ac:dyDescent="0.25">
      <c r="A75" s="104" t="s">
        <v>19</v>
      </c>
      <c r="B75" s="105"/>
      <c r="C75" s="106"/>
      <c r="D75" s="5">
        <f>D73</f>
        <v>5</v>
      </c>
      <c r="E75" s="5" t="s">
        <v>75</v>
      </c>
      <c r="F75" s="5" t="s">
        <v>75</v>
      </c>
      <c r="G75" s="5" t="s">
        <v>75</v>
      </c>
      <c r="H75" s="5">
        <f>H73</f>
        <v>60</v>
      </c>
      <c r="I75" s="5">
        <f t="shared" ref="I75:M75" si="19">I73</f>
        <v>30</v>
      </c>
      <c r="J75" s="5">
        <f t="shared" si="19"/>
        <v>30</v>
      </c>
      <c r="K75" s="5">
        <f t="shared" si="19"/>
        <v>4</v>
      </c>
      <c r="L75" s="5">
        <f t="shared" si="19"/>
        <v>0</v>
      </c>
      <c r="M75" s="5">
        <f t="shared" si="19"/>
        <v>0</v>
      </c>
    </row>
    <row r="76" spans="1:13" x14ac:dyDescent="0.25">
      <c r="A76" s="90" t="s">
        <v>26</v>
      </c>
      <c r="B76" s="91"/>
      <c r="C76" s="92"/>
      <c r="D76" s="13">
        <f>D60+D68+D73</f>
        <v>30</v>
      </c>
      <c r="E76" s="13" t="s">
        <v>75</v>
      </c>
      <c r="F76" s="13" t="s">
        <v>75</v>
      </c>
      <c r="G76" s="13" t="s">
        <v>75</v>
      </c>
      <c r="H76" s="13">
        <f>H60+H68+H73</f>
        <v>375</v>
      </c>
      <c r="I76" s="13">
        <f t="shared" ref="I76:L76" si="20">I60+I68+I73</f>
        <v>165</v>
      </c>
      <c r="J76" s="13">
        <f t="shared" si="20"/>
        <v>210</v>
      </c>
      <c r="K76" s="13">
        <f t="shared" si="20"/>
        <v>19</v>
      </c>
      <c r="L76" s="13">
        <f t="shared" si="20"/>
        <v>0</v>
      </c>
      <c r="M76" s="13">
        <f>M60+M68+M73</f>
        <v>0</v>
      </c>
    </row>
    <row r="78" spans="1:13" x14ac:dyDescent="0.25">
      <c r="A78" s="4" t="s">
        <v>136</v>
      </c>
    </row>
    <row r="79" spans="1:13" s="33" customFormat="1" ht="63.75" customHeight="1" x14ac:dyDescent="0.25">
      <c r="A79" s="95" t="s">
        <v>1</v>
      </c>
      <c r="B79" s="95" t="s">
        <v>2</v>
      </c>
      <c r="C79" s="97" t="s">
        <v>3</v>
      </c>
      <c r="D79" s="97" t="s">
        <v>4</v>
      </c>
      <c r="E79" s="99" t="s">
        <v>5</v>
      </c>
      <c r="F79" s="97" t="s">
        <v>6</v>
      </c>
      <c r="G79" s="99" t="s">
        <v>7</v>
      </c>
      <c r="H79" s="101" t="s">
        <v>8</v>
      </c>
      <c r="I79" s="102"/>
      <c r="J79" s="102"/>
      <c r="K79" s="103"/>
      <c r="L79" s="97" t="s">
        <v>13</v>
      </c>
      <c r="M79" s="97" t="s">
        <v>14</v>
      </c>
    </row>
    <row r="80" spans="1:13" s="33" customFormat="1" ht="96" customHeight="1" x14ac:dyDescent="0.25">
      <c r="A80" s="96"/>
      <c r="B80" s="96"/>
      <c r="C80" s="98"/>
      <c r="D80" s="98"/>
      <c r="E80" s="100"/>
      <c r="F80" s="98"/>
      <c r="G80" s="100"/>
      <c r="H80" s="3" t="s">
        <v>9</v>
      </c>
      <c r="I80" s="1" t="s">
        <v>10</v>
      </c>
      <c r="J80" s="1" t="s">
        <v>11</v>
      </c>
      <c r="K80" s="2" t="s">
        <v>12</v>
      </c>
      <c r="L80" s="98"/>
      <c r="M80" s="98"/>
    </row>
    <row r="81" spans="1:13" s="33" customFormat="1" x14ac:dyDescent="0.25">
      <c r="A81" s="90" t="s">
        <v>15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2"/>
    </row>
    <row r="82" spans="1:13" x14ac:dyDescent="0.25">
      <c r="A82" s="90" t="s">
        <v>16</v>
      </c>
      <c r="B82" s="91"/>
      <c r="C82" s="91"/>
      <c r="D82" s="91"/>
      <c r="E82" s="91"/>
      <c r="F82" s="91"/>
      <c r="G82" s="91"/>
      <c r="H82" s="107"/>
      <c r="I82" s="107"/>
      <c r="J82" s="107"/>
      <c r="K82" s="107"/>
      <c r="L82" s="107"/>
      <c r="M82" s="108"/>
    </row>
    <row r="83" spans="1:13" x14ac:dyDescent="0.25">
      <c r="A83" s="5">
        <v>1</v>
      </c>
      <c r="B83" s="25" t="s">
        <v>68</v>
      </c>
      <c r="C83" s="22">
        <v>3</v>
      </c>
      <c r="D83" s="26">
        <v>2</v>
      </c>
      <c r="E83" s="5">
        <v>0</v>
      </c>
      <c r="F83" s="23" t="s">
        <v>67</v>
      </c>
      <c r="G83" s="5" t="s">
        <v>73</v>
      </c>
      <c r="H83" s="5">
        <f t="shared" ref="H83:H84" si="21">I83+J83</f>
        <v>30</v>
      </c>
      <c r="I83" s="30">
        <v>0</v>
      </c>
      <c r="J83" s="30">
        <v>30</v>
      </c>
      <c r="K83" s="5">
        <v>1</v>
      </c>
      <c r="L83" s="5">
        <v>0</v>
      </c>
      <c r="M83" s="5">
        <v>0</v>
      </c>
    </row>
    <row r="84" spans="1:13" x14ac:dyDescent="0.25">
      <c r="A84" s="5">
        <v>2</v>
      </c>
      <c r="B84" s="27" t="s">
        <v>164</v>
      </c>
      <c r="C84" s="22">
        <v>3</v>
      </c>
      <c r="D84" s="26">
        <v>0</v>
      </c>
      <c r="E84" s="5">
        <v>0</v>
      </c>
      <c r="F84" s="28" t="s">
        <v>67</v>
      </c>
      <c r="G84" s="5" t="s">
        <v>73</v>
      </c>
      <c r="H84" s="5">
        <f t="shared" si="21"/>
        <v>30</v>
      </c>
      <c r="I84" s="31">
        <v>0</v>
      </c>
      <c r="J84" s="31">
        <v>30</v>
      </c>
      <c r="K84" s="5">
        <v>1</v>
      </c>
      <c r="L84" s="5">
        <v>0</v>
      </c>
      <c r="M84" s="5">
        <v>0</v>
      </c>
    </row>
    <row r="85" spans="1:13" x14ac:dyDescent="0.25">
      <c r="A85" s="104" t="s">
        <v>17</v>
      </c>
      <c r="B85" s="105"/>
      <c r="C85" s="106"/>
      <c r="D85" s="5">
        <f>SUM(D83:D84)</f>
        <v>2</v>
      </c>
      <c r="E85" s="5" t="s">
        <v>75</v>
      </c>
      <c r="F85" s="5" t="s">
        <v>75</v>
      </c>
      <c r="G85" s="5" t="s">
        <v>75</v>
      </c>
      <c r="H85" s="32">
        <f t="shared" ref="H85:M85" si="22">SUM(H83:H84)</f>
        <v>60</v>
      </c>
      <c r="I85" s="32">
        <f t="shared" si="22"/>
        <v>0</v>
      </c>
      <c r="J85" s="32">
        <f t="shared" si="22"/>
        <v>60</v>
      </c>
      <c r="K85" s="32">
        <f t="shared" si="22"/>
        <v>2</v>
      </c>
      <c r="L85" s="32">
        <f t="shared" si="22"/>
        <v>0</v>
      </c>
      <c r="M85" s="32">
        <f t="shared" si="22"/>
        <v>0</v>
      </c>
    </row>
    <row r="86" spans="1:13" x14ac:dyDescent="0.25">
      <c r="A86" s="104" t="s">
        <v>18</v>
      </c>
      <c r="B86" s="105"/>
      <c r="C86" s="106"/>
      <c r="D86" s="5">
        <f>SUM(E83:E84)</f>
        <v>0</v>
      </c>
      <c r="E86" s="5" t="s">
        <v>75</v>
      </c>
      <c r="F86" s="5" t="s">
        <v>75</v>
      </c>
      <c r="G86" s="5" t="s">
        <v>75</v>
      </c>
      <c r="H86" s="5">
        <f>I86+J86</f>
        <v>0</v>
      </c>
      <c r="I86" s="5">
        <f>SUM(N83:N83)</f>
        <v>0</v>
      </c>
      <c r="J86" s="5">
        <f>SUM(O83:O83)</f>
        <v>0</v>
      </c>
      <c r="K86" s="5">
        <f>SUM(P83:P83)</f>
        <v>0</v>
      </c>
      <c r="L86" s="5">
        <f t="shared" ref="L86:M86" si="23">L85</f>
        <v>0</v>
      </c>
      <c r="M86" s="5">
        <f t="shared" si="23"/>
        <v>0</v>
      </c>
    </row>
    <row r="87" spans="1:13" x14ac:dyDescent="0.25">
      <c r="A87" s="104" t="s">
        <v>19</v>
      </c>
      <c r="B87" s="105"/>
      <c r="C87" s="106"/>
      <c r="D87" s="5">
        <f>SUMIF(G83:G84,"f",D83:D84)</f>
        <v>2</v>
      </c>
      <c r="E87" s="5" t="s">
        <v>75</v>
      </c>
      <c r="F87" s="5" t="s">
        <v>75</v>
      </c>
      <c r="G87" s="5" t="s">
        <v>75</v>
      </c>
      <c r="H87" s="5">
        <f t="shared" ref="H87:M87" ca="1" si="24">SUMIF($G$21:$G$29,"f",H83:H84)</f>
        <v>30</v>
      </c>
      <c r="I87" s="5">
        <f t="shared" ca="1" si="24"/>
        <v>0</v>
      </c>
      <c r="J87" s="5">
        <f t="shared" ca="1" si="24"/>
        <v>30</v>
      </c>
      <c r="K87" s="5">
        <f t="shared" ca="1" si="24"/>
        <v>1</v>
      </c>
      <c r="L87" s="5">
        <f t="shared" ca="1" si="24"/>
        <v>0</v>
      </c>
      <c r="M87" s="5">
        <f t="shared" ca="1" si="24"/>
        <v>0</v>
      </c>
    </row>
    <row r="88" spans="1:13" x14ac:dyDescent="0.25">
      <c r="A88" s="90" t="s">
        <v>21</v>
      </c>
      <c r="B88" s="91"/>
      <c r="C88" s="91"/>
      <c r="D88" s="91"/>
      <c r="E88" s="91"/>
      <c r="F88" s="107"/>
      <c r="G88" s="107"/>
      <c r="H88" s="107"/>
      <c r="I88" s="107"/>
      <c r="J88" s="107"/>
      <c r="K88" s="107"/>
      <c r="L88" s="107"/>
      <c r="M88" s="108"/>
    </row>
    <row r="89" spans="1:13" x14ac:dyDescent="0.25">
      <c r="A89" s="5">
        <v>1</v>
      </c>
      <c r="B89" s="34" t="s">
        <v>85</v>
      </c>
      <c r="C89" s="35">
        <v>3</v>
      </c>
      <c r="D89" s="36">
        <v>5</v>
      </c>
      <c r="E89" s="5">
        <v>0</v>
      </c>
      <c r="F89" s="24" t="s">
        <v>71</v>
      </c>
      <c r="G89" s="22" t="s">
        <v>72</v>
      </c>
      <c r="H89" s="30">
        <f t="shared" ref="H89:H92" si="25">I89+J89</f>
        <v>60</v>
      </c>
      <c r="I89" s="30">
        <v>30</v>
      </c>
      <c r="J89" s="30">
        <v>30</v>
      </c>
      <c r="K89" s="5">
        <v>4</v>
      </c>
      <c r="L89" s="5">
        <v>0</v>
      </c>
      <c r="M89" s="5">
        <v>0</v>
      </c>
    </row>
    <row r="90" spans="1:13" x14ac:dyDescent="0.25">
      <c r="A90" s="5">
        <v>2</v>
      </c>
      <c r="B90" s="34" t="s">
        <v>86</v>
      </c>
      <c r="C90" s="35">
        <v>3</v>
      </c>
      <c r="D90" s="36">
        <v>8</v>
      </c>
      <c r="E90" s="5">
        <v>0</v>
      </c>
      <c r="F90" s="24" t="s">
        <v>71</v>
      </c>
      <c r="G90" s="22" t="s">
        <v>72</v>
      </c>
      <c r="H90" s="30">
        <f t="shared" si="25"/>
        <v>120</v>
      </c>
      <c r="I90" s="31">
        <v>60</v>
      </c>
      <c r="J90" s="31">
        <v>60</v>
      </c>
      <c r="K90" s="5">
        <v>4</v>
      </c>
      <c r="L90" s="5">
        <v>0</v>
      </c>
      <c r="M90" s="5">
        <v>0</v>
      </c>
    </row>
    <row r="91" spans="1:13" x14ac:dyDescent="0.25">
      <c r="A91" s="5">
        <v>3</v>
      </c>
      <c r="B91" s="34" t="s">
        <v>87</v>
      </c>
      <c r="C91" s="35">
        <v>3</v>
      </c>
      <c r="D91" s="36">
        <v>5</v>
      </c>
      <c r="E91" s="5">
        <v>0</v>
      </c>
      <c r="F91" s="24" t="s">
        <v>67</v>
      </c>
      <c r="G91" s="22" t="s">
        <v>72</v>
      </c>
      <c r="H91" s="30">
        <f t="shared" si="25"/>
        <v>60</v>
      </c>
      <c r="I91" s="30">
        <v>30</v>
      </c>
      <c r="J91" s="30">
        <v>30</v>
      </c>
      <c r="K91" s="5">
        <v>2</v>
      </c>
      <c r="L91" s="5">
        <v>0</v>
      </c>
      <c r="M91" s="5">
        <v>0</v>
      </c>
    </row>
    <row r="92" spans="1:13" x14ac:dyDescent="0.25">
      <c r="A92" s="5">
        <v>4</v>
      </c>
      <c r="B92" s="34" t="s">
        <v>88</v>
      </c>
      <c r="C92" s="35">
        <v>3</v>
      </c>
      <c r="D92" s="36">
        <v>5</v>
      </c>
      <c r="E92" s="5">
        <v>2.5</v>
      </c>
      <c r="F92" s="24" t="s">
        <v>71</v>
      </c>
      <c r="G92" s="22" t="s">
        <v>72</v>
      </c>
      <c r="H92" s="30">
        <f t="shared" si="25"/>
        <v>60</v>
      </c>
      <c r="I92" s="30">
        <v>30</v>
      </c>
      <c r="J92" s="30">
        <v>30</v>
      </c>
      <c r="K92" s="5">
        <v>4</v>
      </c>
      <c r="L92" s="5">
        <v>0</v>
      </c>
      <c r="M92" s="5">
        <v>0</v>
      </c>
    </row>
    <row r="93" spans="1:13" x14ac:dyDescent="0.25">
      <c r="A93" s="104" t="s">
        <v>17</v>
      </c>
      <c r="B93" s="105"/>
      <c r="C93" s="106"/>
      <c r="D93" s="5">
        <f>SUM(D89:D92)</f>
        <v>23</v>
      </c>
      <c r="E93" s="5" t="s">
        <v>75</v>
      </c>
      <c r="F93" s="5" t="s">
        <v>75</v>
      </c>
      <c r="G93" s="5" t="s">
        <v>75</v>
      </c>
      <c r="H93" s="32">
        <f t="shared" ref="H93:M93" si="26">SUM(H89:H92)</f>
        <v>300</v>
      </c>
      <c r="I93" s="32">
        <f t="shared" si="26"/>
        <v>150</v>
      </c>
      <c r="J93" s="32">
        <f t="shared" si="26"/>
        <v>150</v>
      </c>
      <c r="K93" s="32">
        <f t="shared" si="26"/>
        <v>14</v>
      </c>
      <c r="L93" s="32">
        <f t="shared" si="26"/>
        <v>0</v>
      </c>
      <c r="M93" s="32">
        <f t="shared" si="26"/>
        <v>0</v>
      </c>
    </row>
    <row r="94" spans="1:13" x14ac:dyDescent="0.25">
      <c r="A94" s="104" t="s">
        <v>18</v>
      </c>
      <c r="B94" s="105"/>
      <c r="C94" s="106"/>
      <c r="D94" s="5">
        <f>SUM(E89:E92)</f>
        <v>2.5</v>
      </c>
      <c r="E94" s="5" t="s">
        <v>75</v>
      </c>
      <c r="F94" s="5" t="s">
        <v>75</v>
      </c>
      <c r="G94" s="5" t="s">
        <v>75</v>
      </c>
      <c r="H94" s="5">
        <v>30</v>
      </c>
      <c r="I94" s="5">
        <v>0</v>
      </c>
      <c r="J94" s="5">
        <v>30</v>
      </c>
      <c r="K94" s="5">
        <v>0</v>
      </c>
      <c r="L94" s="5">
        <v>0</v>
      </c>
      <c r="M94" s="5">
        <v>0</v>
      </c>
    </row>
    <row r="95" spans="1:13" x14ac:dyDescent="0.25">
      <c r="A95" s="104" t="s">
        <v>19</v>
      </c>
      <c r="B95" s="105"/>
      <c r="C95" s="106"/>
      <c r="D95" s="5">
        <v>0</v>
      </c>
      <c r="E95" s="5" t="s">
        <v>75</v>
      </c>
      <c r="F95" s="5" t="s">
        <v>75</v>
      </c>
      <c r="G95" s="5" t="s">
        <v>75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</row>
    <row r="96" spans="1:13" x14ac:dyDescent="0.25">
      <c r="A96" s="128" t="s">
        <v>22</v>
      </c>
      <c r="B96" s="107"/>
      <c r="C96" s="107"/>
      <c r="D96" s="107"/>
      <c r="E96" s="107"/>
      <c r="F96" s="107"/>
      <c r="G96" s="107"/>
      <c r="H96" s="107"/>
      <c r="I96" s="107"/>
      <c r="J96" s="107"/>
      <c r="K96" s="91"/>
      <c r="L96" s="91"/>
      <c r="M96" s="92"/>
    </row>
    <row r="97" spans="1:13" x14ac:dyDescent="0.25">
      <c r="A97" s="5">
        <v>1</v>
      </c>
      <c r="B97" s="39" t="s">
        <v>105</v>
      </c>
      <c r="C97" s="40">
        <v>3</v>
      </c>
      <c r="D97" s="40">
        <v>5</v>
      </c>
      <c r="E97" s="5">
        <v>0</v>
      </c>
      <c r="F97" s="37" t="s">
        <v>67</v>
      </c>
      <c r="G97" s="5" t="s">
        <v>73</v>
      </c>
      <c r="H97" s="37">
        <f t="shared" ref="H97" si="27">I97+J97</f>
        <v>60</v>
      </c>
      <c r="I97" s="37">
        <v>30</v>
      </c>
      <c r="J97" s="37">
        <v>30</v>
      </c>
      <c r="K97" s="38">
        <v>2</v>
      </c>
      <c r="L97" s="5">
        <v>0</v>
      </c>
      <c r="M97" s="5">
        <v>0</v>
      </c>
    </row>
    <row r="98" spans="1:13" x14ac:dyDescent="0.25">
      <c r="A98" s="5" t="s">
        <v>143</v>
      </c>
      <c r="B98" s="39" t="s">
        <v>153</v>
      </c>
      <c r="C98" s="40"/>
      <c r="D98" s="40"/>
      <c r="E98" s="5"/>
      <c r="F98" s="37"/>
      <c r="G98" s="5"/>
      <c r="H98" s="37"/>
      <c r="I98" s="37"/>
      <c r="J98" s="37"/>
      <c r="K98" s="38"/>
      <c r="L98" s="5"/>
      <c r="M98" s="5"/>
    </row>
    <row r="99" spans="1:13" x14ac:dyDescent="0.25">
      <c r="A99" s="5" t="s">
        <v>144</v>
      </c>
      <c r="B99" s="39" t="s">
        <v>154</v>
      </c>
      <c r="C99" s="40"/>
      <c r="D99" s="40"/>
      <c r="E99" s="5"/>
      <c r="F99" s="37"/>
      <c r="G99" s="5"/>
      <c r="H99" s="37"/>
      <c r="I99" s="37"/>
      <c r="J99" s="37"/>
      <c r="K99" s="38"/>
      <c r="L99" s="5"/>
      <c r="M99" s="5"/>
    </row>
    <row r="100" spans="1:13" x14ac:dyDescent="0.25">
      <c r="A100" s="124" t="s">
        <v>17</v>
      </c>
      <c r="B100" s="124"/>
      <c r="C100" s="124"/>
      <c r="D100" s="5">
        <f>SUM(D97:D99)</f>
        <v>5</v>
      </c>
      <c r="E100" s="5" t="s">
        <v>75</v>
      </c>
      <c r="F100" s="5" t="s">
        <v>75</v>
      </c>
      <c r="G100" s="5" t="s">
        <v>75</v>
      </c>
      <c r="H100" s="45">
        <f t="shared" ref="H100:M100" si="28">SUM(H97:H99)</f>
        <v>60</v>
      </c>
      <c r="I100" s="45">
        <f t="shared" si="28"/>
        <v>30</v>
      </c>
      <c r="J100" s="45">
        <f t="shared" si="28"/>
        <v>30</v>
      </c>
      <c r="K100" s="45">
        <f t="shared" si="28"/>
        <v>2</v>
      </c>
      <c r="L100" s="45">
        <f t="shared" si="28"/>
        <v>0</v>
      </c>
      <c r="M100" s="45">
        <f t="shared" si="28"/>
        <v>0</v>
      </c>
    </row>
    <row r="101" spans="1:13" x14ac:dyDescent="0.25">
      <c r="A101" s="104" t="s">
        <v>18</v>
      </c>
      <c r="B101" s="105"/>
      <c r="C101" s="106"/>
      <c r="D101" s="5">
        <f>SUM(E97:E99)</f>
        <v>0</v>
      </c>
      <c r="E101" s="5" t="s">
        <v>75</v>
      </c>
      <c r="F101" s="5" t="s">
        <v>75</v>
      </c>
      <c r="G101" s="5" t="s">
        <v>75</v>
      </c>
      <c r="H101" s="45">
        <v>105</v>
      </c>
      <c r="I101" s="45">
        <v>0</v>
      </c>
      <c r="J101" s="5">
        <v>105</v>
      </c>
      <c r="K101" s="5">
        <v>0</v>
      </c>
      <c r="L101" s="5">
        <v>0</v>
      </c>
      <c r="M101" s="5">
        <v>0</v>
      </c>
    </row>
    <row r="102" spans="1:13" x14ac:dyDescent="0.25">
      <c r="A102" s="104" t="s">
        <v>19</v>
      </c>
      <c r="B102" s="105"/>
      <c r="C102" s="106"/>
      <c r="D102" s="5">
        <f>D100</f>
        <v>5</v>
      </c>
      <c r="E102" s="5" t="s">
        <v>75</v>
      </c>
      <c r="F102" s="5" t="s">
        <v>75</v>
      </c>
      <c r="G102" s="5" t="s">
        <v>75</v>
      </c>
      <c r="H102" s="5">
        <f>H100</f>
        <v>60</v>
      </c>
      <c r="I102" s="5">
        <f t="shared" ref="I102:M102" si="29">I100</f>
        <v>30</v>
      </c>
      <c r="J102" s="5">
        <f t="shared" si="29"/>
        <v>30</v>
      </c>
      <c r="K102" s="5">
        <f t="shared" si="29"/>
        <v>2</v>
      </c>
      <c r="L102" s="5">
        <f t="shared" si="29"/>
        <v>0</v>
      </c>
      <c r="M102" s="5">
        <f t="shared" si="29"/>
        <v>0</v>
      </c>
    </row>
    <row r="103" spans="1:13" x14ac:dyDescent="0.25">
      <c r="A103" s="90" t="s">
        <v>137</v>
      </c>
      <c r="B103" s="91"/>
      <c r="C103" s="92"/>
      <c r="D103" s="13">
        <f>D85+D93+D100</f>
        <v>30</v>
      </c>
      <c r="E103" s="13" t="s">
        <v>75</v>
      </c>
      <c r="F103" s="13" t="s">
        <v>75</v>
      </c>
      <c r="G103" s="13" t="s">
        <v>75</v>
      </c>
      <c r="H103" s="13">
        <f>H85+H93+H100</f>
        <v>420</v>
      </c>
      <c r="I103" s="13">
        <f t="shared" ref="I103:M103" si="30">I85+I93+I100</f>
        <v>180</v>
      </c>
      <c r="J103" s="13">
        <f t="shared" si="30"/>
        <v>240</v>
      </c>
      <c r="K103" s="13">
        <f t="shared" si="30"/>
        <v>18</v>
      </c>
      <c r="L103" s="13">
        <f t="shared" si="30"/>
        <v>0</v>
      </c>
      <c r="M103" s="13">
        <f t="shared" si="30"/>
        <v>0</v>
      </c>
    </row>
    <row r="105" spans="1:13" x14ac:dyDescent="0.25">
      <c r="A105" s="4" t="s">
        <v>138</v>
      </c>
    </row>
    <row r="106" spans="1:13" s="33" customFormat="1" ht="63.75" customHeight="1" x14ac:dyDescent="0.25">
      <c r="A106" s="95" t="s">
        <v>1</v>
      </c>
      <c r="B106" s="95" t="s">
        <v>2</v>
      </c>
      <c r="C106" s="97" t="s">
        <v>3</v>
      </c>
      <c r="D106" s="97" t="s">
        <v>4</v>
      </c>
      <c r="E106" s="99" t="s">
        <v>5</v>
      </c>
      <c r="F106" s="97" t="s">
        <v>6</v>
      </c>
      <c r="G106" s="99" t="s">
        <v>7</v>
      </c>
      <c r="H106" s="101" t="s">
        <v>8</v>
      </c>
      <c r="I106" s="102"/>
      <c r="J106" s="102"/>
      <c r="K106" s="103"/>
      <c r="L106" s="97" t="s">
        <v>13</v>
      </c>
      <c r="M106" s="97" t="s">
        <v>14</v>
      </c>
    </row>
    <row r="107" spans="1:13" s="33" customFormat="1" ht="96" customHeight="1" x14ac:dyDescent="0.25">
      <c r="A107" s="96"/>
      <c r="B107" s="96"/>
      <c r="C107" s="98"/>
      <c r="D107" s="98"/>
      <c r="E107" s="100"/>
      <c r="F107" s="98"/>
      <c r="G107" s="100"/>
      <c r="H107" s="3" t="s">
        <v>9</v>
      </c>
      <c r="I107" s="1" t="s">
        <v>10</v>
      </c>
      <c r="J107" s="1" t="s">
        <v>11</v>
      </c>
      <c r="K107" s="2" t="s">
        <v>12</v>
      </c>
      <c r="L107" s="98"/>
      <c r="M107" s="98"/>
    </row>
    <row r="108" spans="1:13" s="33" customFormat="1" x14ac:dyDescent="0.25">
      <c r="A108" s="90" t="s">
        <v>15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2"/>
    </row>
    <row r="109" spans="1:13" x14ac:dyDescent="0.25">
      <c r="A109" s="90" t="s">
        <v>16</v>
      </c>
      <c r="B109" s="91"/>
      <c r="C109" s="91"/>
      <c r="D109" s="91"/>
      <c r="E109" s="91"/>
      <c r="F109" s="91"/>
      <c r="G109" s="91"/>
      <c r="H109" s="107"/>
      <c r="I109" s="107"/>
      <c r="J109" s="107"/>
      <c r="K109" s="107"/>
      <c r="L109" s="107"/>
      <c r="M109" s="108"/>
    </row>
    <row r="110" spans="1:13" x14ac:dyDescent="0.25">
      <c r="A110" s="5">
        <v>1</v>
      </c>
      <c r="B110" s="25" t="s">
        <v>69</v>
      </c>
      <c r="C110" s="22">
        <v>4</v>
      </c>
      <c r="D110" s="26">
        <v>2</v>
      </c>
      <c r="E110" s="5">
        <v>0</v>
      </c>
      <c r="F110" s="23" t="s">
        <v>67</v>
      </c>
      <c r="G110" s="5" t="s">
        <v>73</v>
      </c>
      <c r="H110" s="5">
        <f t="shared" ref="H110:H111" si="31">I110+J110</f>
        <v>30</v>
      </c>
      <c r="I110" s="30">
        <v>0</v>
      </c>
      <c r="J110" s="30">
        <v>30</v>
      </c>
      <c r="K110" s="5">
        <v>1</v>
      </c>
      <c r="L110" s="5">
        <v>0</v>
      </c>
      <c r="M110" s="5">
        <v>0</v>
      </c>
    </row>
    <row r="111" spans="1:13" x14ac:dyDescent="0.25">
      <c r="A111" s="5">
        <v>2</v>
      </c>
      <c r="B111" s="27" t="s">
        <v>152</v>
      </c>
      <c r="C111" s="22">
        <v>4</v>
      </c>
      <c r="D111" s="26">
        <v>0</v>
      </c>
      <c r="E111" s="5">
        <v>0</v>
      </c>
      <c r="F111" s="28" t="s">
        <v>67</v>
      </c>
      <c r="G111" s="5" t="s">
        <v>73</v>
      </c>
      <c r="H111" s="5">
        <f t="shared" si="31"/>
        <v>30</v>
      </c>
      <c r="I111" s="31">
        <v>0</v>
      </c>
      <c r="J111" s="31">
        <v>30</v>
      </c>
      <c r="K111" s="5">
        <v>1</v>
      </c>
      <c r="L111" s="5">
        <v>0</v>
      </c>
      <c r="M111" s="5">
        <v>0</v>
      </c>
    </row>
    <row r="112" spans="1:13" x14ac:dyDescent="0.25">
      <c r="A112" s="104" t="s">
        <v>17</v>
      </c>
      <c r="B112" s="105"/>
      <c r="C112" s="106"/>
      <c r="D112" s="5">
        <f>SUM(D110:D111)</f>
        <v>2</v>
      </c>
      <c r="E112" s="5" t="s">
        <v>75</v>
      </c>
      <c r="F112" s="5" t="s">
        <v>75</v>
      </c>
      <c r="G112" s="5" t="s">
        <v>75</v>
      </c>
      <c r="H112" s="32">
        <f t="shared" ref="H112:M112" si="32">SUM(H110:H111)</f>
        <v>60</v>
      </c>
      <c r="I112" s="32">
        <f t="shared" si="32"/>
        <v>0</v>
      </c>
      <c r="J112" s="32">
        <f t="shared" si="32"/>
        <v>60</v>
      </c>
      <c r="K112" s="32">
        <f t="shared" si="32"/>
        <v>2</v>
      </c>
      <c r="L112" s="32">
        <f t="shared" si="32"/>
        <v>0</v>
      </c>
      <c r="M112" s="32">
        <f t="shared" si="32"/>
        <v>0</v>
      </c>
    </row>
    <row r="113" spans="1:13" x14ac:dyDescent="0.25">
      <c r="A113" s="104" t="s">
        <v>18</v>
      </c>
      <c r="B113" s="105"/>
      <c r="C113" s="106"/>
      <c r="D113" s="5">
        <f>SUM(E110:E111)</f>
        <v>0</v>
      </c>
      <c r="E113" s="5" t="s">
        <v>75</v>
      </c>
      <c r="F113" s="5" t="s">
        <v>75</v>
      </c>
      <c r="G113" s="5" t="s">
        <v>75</v>
      </c>
      <c r="H113" s="5">
        <f>I113+J113</f>
        <v>0</v>
      </c>
      <c r="I113" s="5">
        <f>SUM(N110:N110)</f>
        <v>0</v>
      </c>
      <c r="J113" s="5">
        <f>SUM(O110:O110)</f>
        <v>0</v>
      </c>
      <c r="K113" s="5">
        <f>SUM(P110:P110)</f>
        <v>0</v>
      </c>
      <c r="L113" s="5">
        <f t="shared" ref="L113:M113" si="33">L112</f>
        <v>0</v>
      </c>
      <c r="M113" s="5">
        <f t="shared" si="33"/>
        <v>0</v>
      </c>
    </row>
    <row r="114" spans="1:13" x14ac:dyDescent="0.25">
      <c r="A114" s="104" t="s">
        <v>19</v>
      </c>
      <c r="B114" s="105"/>
      <c r="C114" s="106"/>
      <c r="D114" s="5">
        <f>SUMIF(G110:G111,"f",D110:D111)</f>
        <v>2</v>
      </c>
      <c r="E114" s="5" t="s">
        <v>75</v>
      </c>
      <c r="F114" s="5" t="s">
        <v>75</v>
      </c>
      <c r="G114" s="5" t="s">
        <v>75</v>
      </c>
      <c r="H114" s="5">
        <f t="shared" ref="H114:M114" ca="1" si="34">SUMIF($G$21:$G$29,"f",H110:H111)</f>
        <v>30</v>
      </c>
      <c r="I114" s="5">
        <f t="shared" ca="1" si="34"/>
        <v>0</v>
      </c>
      <c r="J114" s="5">
        <f t="shared" ca="1" si="34"/>
        <v>30</v>
      </c>
      <c r="K114" s="5">
        <f t="shared" ca="1" si="34"/>
        <v>1</v>
      </c>
      <c r="L114" s="5">
        <f t="shared" ca="1" si="34"/>
        <v>0</v>
      </c>
      <c r="M114" s="5">
        <f t="shared" ca="1" si="34"/>
        <v>0</v>
      </c>
    </row>
    <row r="115" spans="1:13" x14ac:dyDescent="0.25">
      <c r="A115" s="90" t="s">
        <v>21</v>
      </c>
      <c r="B115" s="91"/>
      <c r="C115" s="91"/>
      <c r="D115" s="91"/>
      <c r="E115" s="91"/>
      <c r="F115" s="107"/>
      <c r="G115" s="107"/>
      <c r="H115" s="107"/>
      <c r="I115" s="107"/>
      <c r="J115" s="107"/>
      <c r="K115" s="107"/>
      <c r="L115" s="107"/>
      <c r="M115" s="108"/>
    </row>
    <row r="116" spans="1:13" x14ac:dyDescent="0.25">
      <c r="A116" s="5">
        <v>1</v>
      </c>
      <c r="B116" s="34" t="s">
        <v>89</v>
      </c>
      <c r="C116" s="35">
        <v>4</v>
      </c>
      <c r="D116" s="36">
        <v>4.5</v>
      </c>
      <c r="E116" s="5">
        <v>0</v>
      </c>
      <c r="F116" s="24" t="s">
        <v>71</v>
      </c>
      <c r="G116" s="22" t="s">
        <v>72</v>
      </c>
      <c r="H116" s="30">
        <f t="shared" ref="H116:H119" si="35">I116+J116</f>
        <v>60</v>
      </c>
      <c r="I116" s="31">
        <v>30</v>
      </c>
      <c r="J116" s="31">
        <v>30</v>
      </c>
      <c r="K116" s="5">
        <v>4</v>
      </c>
      <c r="L116" s="5">
        <v>0</v>
      </c>
      <c r="M116" s="5">
        <v>0</v>
      </c>
    </row>
    <row r="117" spans="1:13" x14ac:dyDescent="0.25">
      <c r="A117" s="5">
        <v>2</v>
      </c>
      <c r="B117" s="34" t="s">
        <v>90</v>
      </c>
      <c r="C117" s="35">
        <v>4</v>
      </c>
      <c r="D117" s="36">
        <v>3</v>
      </c>
      <c r="E117" s="5">
        <v>2</v>
      </c>
      <c r="F117" s="24" t="s">
        <v>67</v>
      </c>
      <c r="G117" s="22" t="s">
        <v>72</v>
      </c>
      <c r="H117" s="30">
        <f t="shared" si="35"/>
        <v>45</v>
      </c>
      <c r="I117" s="31">
        <v>15</v>
      </c>
      <c r="J117" s="31">
        <v>30</v>
      </c>
      <c r="K117" s="5">
        <v>2</v>
      </c>
      <c r="L117" s="5">
        <v>0</v>
      </c>
      <c r="M117" s="5">
        <v>0</v>
      </c>
    </row>
    <row r="118" spans="1:13" x14ac:dyDescent="0.25">
      <c r="A118" s="5">
        <v>3</v>
      </c>
      <c r="B118" s="34" t="s">
        <v>91</v>
      </c>
      <c r="C118" s="35">
        <v>4</v>
      </c>
      <c r="D118" s="36">
        <v>4</v>
      </c>
      <c r="E118" s="5">
        <v>0</v>
      </c>
      <c r="F118" s="24" t="s">
        <v>67</v>
      </c>
      <c r="G118" s="22" t="s">
        <v>72</v>
      </c>
      <c r="H118" s="30">
        <f t="shared" si="35"/>
        <v>60</v>
      </c>
      <c r="I118" s="30">
        <v>30</v>
      </c>
      <c r="J118" s="30">
        <v>30</v>
      </c>
      <c r="K118" s="5">
        <v>2</v>
      </c>
      <c r="L118" s="5">
        <v>0</v>
      </c>
      <c r="M118" s="5">
        <v>0</v>
      </c>
    </row>
    <row r="119" spans="1:13" x14ac:dyDescent="0.25">
      <c r="A119" s="5">
        <v>4</v>
      </c>
      <c r="B119" s="34" t="s">
        <v>92</v>
      </c>
      <c r="C119" s="35">
        <v>4</v>
      </c>
      <c r="D119" s="36">
        <v>4.5</v>
      </c>
      <c r="E119" s="5">
        <v>0</v>
      </c>
      <c r="F119" s="24" t="s">
        <v>71</v>
      </c>
      <c r="G119" s="22" t="s">
        <v>72</v>
      </c>
      <c r="H119" s="30">
        <f t="shared" si="35"/>
        <v>60</v>
      </c>
      <c r="I119" s="30">
        <v>30</v>
      </c>
      <c r="J119" s="30">
        <v>30</v>
      </c>
      <c r="K119" s="5">
        <v>4</v>
      </c>
      <c r="L119" s="5">
        <v>0</v>
      </c>
      <c r="M119" s="5">
        <v>0</v>
      </c>
    </row>
    <row r="120" spans="1:13" x14ac:dyDescent="0.25">
      <c r="A120" s="104" t="s">
        <v>17</v>
      </c>
      <c r="B120" s="105"/>
      <c r="C120" s="106"/>
      <c r="D120" s="5">
        <f>SUM(D116:D119)</f>
        <v>16</v>
      </c>
      <c r="E120" s="5" t="s">
        <v>75</v>
      </c>
      <c r="F120" s="5" t="s">
        <v>75</v>
      </c>
      <c r="G120" s="5" t="s">
        <v>75</v>
      </c>
      <c r="H120" s="32">
        <f t="shared" ref="H120:M120" si="36">SUM(H116:H119)</f>
        <v>225</v>
      </c>
      <c r="I120" s="32">
        <f t="shared" si="36"/>
        <v>105</v>
      </c>
      <c r="J120" s="32">
        <f t="shared" si="36"/>
        <v>120</v>
      </c>
      <c r="K120" s="32">
        <f t="shared" si="36"/>
        <v>12</v>
      </c>
      <c r="L120" s="32">
        <f t="shared" si="36"/>
        <v>0</v>
      </c>
      <c r="M120" s="32">
        <f t="shared" si="36"/>
        <v>0</v>
      </c>
    </row>
    <row r="121" spans="1:13" x14ac:dyDescent="0.25">
      <c r="A121" s="104" t="s">
        <v>18</v>
      </c>
      <c r="B121" s="105"/>
      <c r="C121" s="106"/>
      <c r="D121" s="5">
        <f>SUM(E116:E119)</f>
        <v>2</v>
      </c>
      <c r="E121" s="5" t="s">
        <v>75</v>
      </c>
      <c r="F121" s="5" t="s">
        <v>75</v>
      </c>
      <c r="G121" s="5" t="s">
        <v>75</v>
      </c>
      <c r="H121" s="5">
        <v>30</v>
      </c>
      <c r="I121" s="5">
        <v>0</v>
      </c>
      <c r="J121" s="5">
        <v>30</v>
      </c>
      <c r="K121" s="5">
        <v>0</v>
      </c>
      <c r="L121" s="5">
        <v>0</v>
      </c>
      <c r="M121" s="5">
        <v>0</v>
      </c>
    </row>
    <row r="122" spans="1:13" x14ac:dyDescent="0.25">
      <c r="A122" s="104" t="s">
        <v>19</v>
      </c>
      <c r="B122" s="105"/>
      <c r="C122" s="106"/>
      <c r="D122" s="5">
        <v>0</v>
      </c>
      <c r="E122" s="5" t="s">
        <v>75</v>
      </c>
      <c r="F122" s="5" t="s">
        <v>75</v>
      </c>
      <c r="G122" s="5" t="s">
        <v>75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</row>
    <row r="123" spans="1:13" x14ac:dyDescent="0.25">
      <c r="A123" s="128" t="s">
        <v>22</v>
      </c>
      <c r="B123" s="107"/>
      <c r="C123" s="107"/>
      <c r="D123" s="107"/>
      <c r="E123" s="107"/>
      <c r="F123" s="107"/>
      <c r="G123" s="107"/>
      <c r="H123" s="107"/>
      <c r="I123" s="107"/>
      <c r="J123" s="107"/>
      <c r="K123" s="91"/>
      <c r="L123" s="91"/>
      <c r="M123" s="92"/>
    </row>
    <row r="124" spans="1:13" ht="26.25" x14ac:dyDescent="0.25">
      <c r="A124" s="9">
        <v>1</v>
      </c>
      <c r="B124" s="41" t="s">
        <v>106</v>
      </c>
      <c r="C124" s="42">
        <v>4</v>
      </c>
      <c r="D124" s="42">
        <v>7</v>
      </c>
      <c r="E124" s="9">
        <v>0</v>
      </c>
      <c r="F124" s="62" t="s">
        <v>71</v>
      </c>
      <c r="G124" s="9" t="s">
        <v>73</v>
      </c>
      <c r="H124" s="62">
        <f t="shared" ref="H124:H125" si="37">I124+J124</f>
        <v>90</v>
      </c>
      <c r="I124" s="62">
        <v>45</v>
      </c>
      <c r="J124" s="62">
        <v>45</v>
      </c>
      <c r="K124" s="63">
        <v>4</v>
      </c>
      <c r="L124" s="9">
        <v>0</v>
      </c>
      <c r="M124" s="9">
        <v>0</v>
      </c>
    </row>
    <row r="125" spans="1:13" x14ac:dyDescent="0.25">
      <c r="A125" s="5">
        <v>2</v>
      </c>
      <c r="B125" s="39" t="s">
        <v>107</v>
      </c>
      <c r="C125" s="42">
        <v>4</v>
      </c>
      <c r="D125" s="42">
        <v>3</v>
      </c>
      <c r="E125" s="5">
        <v>0</v>
      </c>
      <c r="F125" s="37" t="s">
        <v>67</v>
      </c>
      <c r="G125" s="5" t="s">
        <v>73</v>
      </c>
      <c r="H125" s="37">
        <f t="shared" si="37"/>
        <v>30</v>
      </c>
      <c r="I125" s="37">
        <v>15</v>
      </c>
      <c r="J125" s="37">
        <v>15</v>
      </c>
      <c r="K125" s="38">
        <v>2</v>
      </c>
      <c r="L125" s="5">
        <v>0</v>
      </c>
      <c r="M125" s="5">
        <v>0</v>
      </c>
    </row>
    <row r="126" spans="1:13" x14ac:dyDescent="0.25">
      <c r="A126" s="5">
        <v>3</v>
      </c>
      <c r="B126" s="39" t="s">
        <v>160</v>
      </c>
      <c r="C126" s="40">
        <v>4</v>
      </c>
      <c r="D126" s="40">
        <v>2</v>
      </c>
      <c r="E126" s="5">
        <v>2</v>
      </c>
      <c r="F126" s="37" t="s">
        <v>67</v>
      </c>
      <c r="G126" s="5" t="s">
        <v>73</v>
      </c>
      <c r="H126" s="37">
        <f>I126+J126</f>
        <v>30</v>
      </c>
      <c r="I126" s="37">
        <v>0</v>
      </c>
      <c r="J126" s="37">
        <v>30</v>
      </c>
      <c r="K126" s="38">
        <v>2</v>
      </c>
      <c r="L126" s="5">
        <v>0</v>
      </c>
      <c r="M126" s="5">
        <v>0</v>
      </c>
    </row>
    <row r="127" spans="1:13" x14ac:dyDescent="0.25">
      <c r="A127" s="5" t="s">
        <v>96</v>
      </c>
      <c r="B127" s="39" t="s">
        <v>108</v>
      </c>
      <c r="C127" s="42"/>
      <c r="D127" s="42"/>
      <c r="E127" s="5"/>
      <c r="F127" s="37"/>
      <c r="G127" s="5"/>
      <c r="H127" s="37"/>
      <c r="I127" s="37"/>
      <c r="J127" s="37"/>
      <c r="K127" s="66"/>
      <c r="L127" s="5"/>
      <c r="M127" s="5"/>
    </row>
    <row r="128" spans="1:13" x14ac:dyDescent="0.25">
      <c r="A128" s="5" t="s">
        <v>97</v>
      </c>
      <c r="B128" s="39" t="s">
        <v>163</v>
      </c>
      <c r="C128" s="42"/>
      <c r="D128" s="42"/>
      <c r="E128" s="5"/>
      <c r="F128" s="37"/>
      <c r="G128" s="5"/>
      <c r="H128" s="37"/>
      <c r="I128" s="37"/>
      <c r="J128" s="37"/>
      <c r="K128" s="66"/>
      <c r="L128" s="5"/>
      <c r="M128" s="5"/>
    </row>
    <row r="129" spans="1:13" x14ac:dyDescent="0.25">
      <c r="A129" s="124" t="s">
        <v>17</v>
      </c>
      <c r="B129" s="124"/>
      <c r="C129" s="124"/>
      <c r="D129" s="5">
        <f>SUM(D124:D127)</f>
        <v>12</v>
      </c>
      <c r="E129" s="5" t="s">
        <v>75</v>
      </c>
      <c r="F129" s="5" t="s">
        <v>75</v>
      </c>
      <c r="G129" s="5" t="s">
        <v>75</v>
      </c>
      <c r="H129" s="45">
        <f t="shared" ref="H129:M129" si="38">SUM(H124:H127)</f>
        <v>150</v>
      </c>
      <c r="I129" s="45">
        <f t="shared" si="38"/>
        <v>60</v>
      </c>
      <c r="J129" s="45">
        <f t="shared" si="38"/>
        <v>90</v>
      </c>
      <c r="K129" s="45">
        <f t="shared" si="38"/>
        <v>8</v>
      </c>
      <c r="L129" s="45">
        <f t="shared" si="38"/>
        <v>0</v>
      </c>
      <c r="M129" s="45">
        <f t="shared" si="38"/>
        <v>0</v>
      </c>
    </row>
    <row r="130" spans="1:13" x14ac:dyDescent="0.25">
      <c r="A130" s="104" t="s">
        <v>18</v>
      </c>
      <c r="B130" s="105"/>
      <c r="C130" s="106"/>
      <c r="D130" s="5">
        <f>SUM(E124:E127)</f>
        <v>2</v>
      </c>
      <c r="E130" s="5" t="s">
        <v>75</v>
      </c>
      <c r="F130" s="5" t="s">
        <v>75</v>
      </c>
      <c r="G130" s="5" t="s">
        <v>75</v>
      </c>
      <c r="H130" s="45">
        <v>30</v>
      </c>
      <c r="I130" s="45">
        <v>0</v>
      </c>
      <c r="J130" s="5">
        <v>30</v>
      </c>
      <c r="K130" s="5">
        <v>0</v>
      </c>
      <c r="L130" s="5">
        <v>0</v>
      </c>
      <c r="M130" s="5">
        <v>0</v>
      </c>
    </row>
    <row r="131" spans="1:13" x14ac:dyDescent="0.25">
      <c r="A131" s="104" t="s">
        <v>19</v>
      </c>
      <c r="B131" s="105"/>
      <c r="C131" s="106"/>
      <c r="D131" s="5">
        <f>D129</f>
        <v>12</v>
      </c>
      <c r="E131" s="5" t="s">
        <v>75</v>
      </c>
      <c r="F131" s="5" t="s">
        <v>75</v>
      </c>
      <c r="G131" s="5" t="s">
        <v>75</v>
      </c>
      <c r="H131" s="5">
        <f>H129</f>
        <v>150</v>
      </c>
      <c r="I131" s="5">
        <f t="shared" ref="I131:M131" si="39">I129</f>
        <v>60</v>
      </c>
      <c r="J131" s="5">
        <f t="shared" si="39"/>
        <v>90</v>
      </c>
      <c r="K131" s="5">
        <f t="shared" si="39"/>
        <v>8</v>
      </c>
      <c r="L131" s="5">
        <f t="shared" si="39"/>
        <v>0</v>
      </c>
      <c r="M131" s="5">
        <f t="shared" si="39"/>
        <v>0</v>
      </c>
    </row>
    <row r="132" spans="1:13" x14ac:dyDescent="0.25">
      <c r="A132" s="90" t="s">
        <v>145</v>
      </c>
      <c r="B132" s="91"/>
      <c r="C132" s="92"/>
      <c r="D132" s="13">
        <f>D112+D120+D129</f>
        <v>30</v>
      </c>
      <c r="E132" s="13" t="s">
        <v>75</v>
      </c>
      <c r="F132" s="13" t="s">
        <v>75</v>
      </c>
      <c r="G132" s="13" t="s">
        <v>75</v>
      </c>
      <c r="H132" s="13">
        <f>H112+H120+H129</f>
        <v>435</v>
      </c>
      <c r="I132" s="13">
        <f t="shared" ref="I132:M132" si="40">I112+I120+I129</f>
        <v>165</v>
      </c>
      <c r="J132" s="13">
        <f t="shared" si="40"/>
        <v>270</v>
      </c>
      <c r="K132" s="13">
        <f t="shared" si="40"/>
        <v>22</v>
      </c>
      <c r="L132" s="13">
        <f t="shared" si="40"/>
        <v>0</v>
      </c>
      <c r="M132" s="13">
        <f t="shared" si="40"/>
        <v>0</v>
      </c>
    </row>
    <row r="134" spans="1:13" x14ac:dyDescent="0.25">
      <c r="A134" s="4" t="s">
        <v>139</v>
      </c>
    </row>
    <row r="135" spans="1:13" ht="46.5" customHeight="1" x14ac:dyDescent="0.25">
      <c r="A135" s="95" t="s">
        <v>1</v>
      </c>
      <c r="B135" s="95" t="s">
        <v>2</v>
      </c>
      <c r="C135" s="97" t="s">
        <v>3</v>
      </c>
      <c r="D135" s="97" t="s">
        <v>4</v>
      </c>
      <c r="E135" s="99" t="s">
        <v>5</v>
      </c>
      <c r="F135" s="97" t="s">
        <v>6</v>
      </c>
      <c r="G135" s="99" t="s">
        <v>7</v>
      </c>
      <c r="H135" s="101" t="s">
        <v>8</v>
      </c>
      <c r="I135" s="102"/>
      <c r="J135" s="102"/>
      <c r="K135" s="103"/>
      <c r="L135" s="97" t="s">
        <v>13</v>
      </c>
      <c r="M135" s="97" t="s">
        <v>14</v>
      </c>
    </row>
    <row r="136" spans="1:13" ht="72" customHeight="1" x14ac:dyDescent="0.25">
      <c r="A136" s="96"/>
      <c r="B136" s="96"/>
      <c r="C136" s="98"/>
      <c r="D136" s="98"/>
      <c r="E136" s="100"/>
      <c r="F136" s="98"/>
      <c r="G136" s="100"/>
      <c r="H136" s="3" t="s">
        <v>9</v>
      </c>
      <c r="I136" s="1" t="s">
        <v>10</v>
      </c>
      <c r="J136" s="1" t="s">
        <v>11</v>
      </c>
      <c r="K136" s="2" t="s">
        <v>12</v>
      </c>
      <c r="L136" s="98"/>
      <c r="M136" s="98"/>
    </row>
    <row r="137" spans="1:13" x14ac:dyDescent="0.25">
      <c r="A137" s="90" t="s">
        <v>15</v>
      </c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2"/>
    </row>
    <row r="138" spans="1:13" x14ac:dyDescent="0.25">
      <c r="A138" s="90" t="s">
        <v>16</v>
      </c>
      <c r="B138" s="91"/>
      <c r="C138" s="91"/>
      <c r="D138" s="91"/>
      <c r="E138" s="91"/>
      <c r="F138" s="91"/>
      <c r="G138" s="91"/>
      <c r="H138" s="107"/>
      <c r="I138" s="107"/>
      <c r="J138" s="107"/>
      <c r="K138" s="107"/>
      <c r="L138" s="107"/>
      <c r="M138" s="108"/>
    </row>
    <row r="139" spans="1:13" x14ac:dyDescent="0.25">
      <c r="A139" s="5">
        <v>1</v>
      </c>
      <c r="B139" s="29" t="s">
        <v>150</v>
      </c>
      <c r="C139" s="22">
        <v>5</v>
      </c>
      <c r="D139" s="22">
        <v>2</v>
      </c>
      <c r="E139" s="5">
        <v>0</v>
      </c>
      <c r="F139" s="23" t="s">
        <v>67</v>
      </c>
      <c r="G139" s="5" t="s">
        <v>73</v>
      </c>
      <c r="H139" s="5">
        <f t="shared" ref="H139:H140" si="41">I139+J139</f>
        <v>30</v>
      </c>
      <c r="I139" s="30">
        <v>30</v>
      </c>
      <c r="J139" s="30">
        <v>0</v>
      </c>
      <c r="K139" s="5">
        <v>1</v>
      </c>
      <c r="L139" s="5">
        <v>0</v>
      </c>
      <c r="M139" s="5">
        <v>0</v>
      </c>
    </row>
    <row r="140" spans="1:13" x14ac:dyDescent="0.25">
      <c r="A140" s="5">
        <v>2</v>
      </c>
      <c r="B140" s="25" t="s">
        <v>70</v>
      </c>
      <c r="C140" s="22">
        <v>5</v>
      </c>
      <c r="D140" s="26">
        <v>2</v>
      </c>
      <c r="E140" s="5">
        <v>0</v>
      </c>
      <c r="F140" s="23" t="s">
        <v>71</v>
      </c>
      <c r="G140" s="5" t="s">
        <v>73</v>
      </c>
      <c r="H140" s="5">
        <f t="shared" si="41"/>
        <v>30</v>
      </c>
      <c r="I140" s="31">
        <v>0</v>
      </c>
      <c r="J140" s="31">
        <v>30</v>
      </c>
      <c r="K140" s="5">
        <v>1</v>
      </c>
      <c r="L140" s="5">
        <v>0</v>
      </c>
      <c r="M140" s="5">
        <v>0</v>
      </c>
    </row>
    <row r="141" spans="1:13" x14ac:dyDescent="0.25">
      <c r="A141" s="104" t="s">
        <v>17</v>
      </c>
      <c r="B141" s="105"/>
      <c r="C141" s="106"/>
      <c r="D141" s="5">
        <f>SUM(D139:D140)</f>
        <v>4</v>
      </c>
      <c r="E141" s="5" t="s">
        <v>75</v>
      </c>
      <c r="F141" s="5" t="s">
        <v>75</v>
      </c>
      <c r="G141" s="5" t="s">
        <v>75</v>
      </c>
      <c r="H141" s="32">
        <f t="shared" ref="H141:M141" si="42">SUM(H139:H140)</f>
        <v>60</v>
      </c>
      <c r="I141" s="32">
        <f t="shared" si="42"/>
        <v>30</v>
      </c>
      <c r="J141" s="32">
        <f t="shared" si="42"/>
        <v>30</v>
      </c>
      <c r="K141" s="32">
        <f t="shared" si="42"/>
        <v>2</v>
      </c>
      <c r="L141" s="32">
        <f t="shared" si="42"/>
        <v>0</v>
      </c>
      <c r="M141" s="32">
        <f t="shared" si="42"/>
        <v>0</v>
      </c>
    </row>
    <row r="142" spans="1:13" x14ac:dyDescent="0.25">
      <c r="A142" s="104" t="s">
        <v>18</v>
      </c>
      <c r="B142" s="105"/>
      <c r="C142" s="106"/>
      <c r="D142" s="5">
        <f>SUM(E139:E140)</f>
        <v>0</v>
      </c>
      <c r="E142" s="5" t="s">
        <v>75</v>
      </c>
      <c r="F142" s="5" t="s">
        <v>75</v>
      </c>
      <c r="G142" s="5" t="s">
        <v>75</v>
      </c>
      <c r="H142" s="5">
        <f>I142+J142</f>
        <v>0</v>
      </c>
      <c r="I142" s="5">
        <f>SUM(N139:N140)</f>
        <v>0</v>
      </c>
      <c r="J142" s="5">
        <f>SUM(O139:O140)</f>
        <v>0</v>
      </c>
      <c r="K142" s="5">
        <f>SUM(P139:P140)</f>
        <v>0</v>
      </c>
      <c r="L142" s="5">
        <f t="shared" ref="L142:M142" si="43">L141</f>
        <v>0</v>
      </c>
      <c r="M142" s="5">
        <f t="shared" si="43"/>
        <v>0</v>
      </c>
    </row>
    <row r="143" spans="1:13" x14ac:dyDescent="0.25">
      <c r="A143" s="104" t="s">
        <v>19</v>
      </c>
      <c r="B143" s="105"/>
      <c r="C143" s="106"/>
      <c r="D143" s="5">
        <f>SUMIF(G139:G140,"f",D139:D140)</f>
        <v>4</v>
      </c>
      <c r="E143" s="5" t="s">
        <v>75</v>
      </c>
      <c r="F143" s="5" t="s">
        <v>75</v>
      </c>
      <c r="G143" s="5" t="s">
        <v>75</v>
      </c>
      <c r="H143" s="5">
        <v>60</v>
      </c>
      <c r="I143" s="5">
        <f ca="1">SUMIF($G$21:$G$29,"f",I139:I140)</f>
        <v>30</v>
      </c>
      <c r="J143" s="5">
        <v>60</v>
      </c>
      <c r="K143" s="5">
        <f ca="1">SUMIF($G$21:$G$29,"f",K139:K140)</f>
        <v>1</v>
      </c>
      <c r="L143" s="5">
        <f ca="1">SUMIF($G$21:$G$29,"f",L139:L140)</f>
        <v>0</v>
      </c>
      <c r="M143" s="5">
        <f ca="1">SUMIF($G$21:$G$29,"f",M139:M140)</f>
        <v>0</v>
      </c>
    </row>
    <row r="144" spans="1:13" x14ac:dyDescent="0.25">
      <c r="A144" s="90" t="s">
        <v>21</v>
      </c>
      <c r="B144" s="91"/>
      <c r="C144" s="91"/>
      <c r="D144" s="91"/>
      <c r="E144" s="91"/>
      <c r="F144" s="107"/>
      <c r="G144" s="107"/>
      <c r="H144" s="107"/>
      <c r="I144" s="107"/>
      <c r="J144" s="107"/>
      <c r="K144" s="107"/>
      <c r="L144" s="107"/>
      <c r="M144" s="108"/>
    </row>
    <row r="145" spans="1:13" x14ac:dyDescent="0.25">
      <c r="A145" s="5">
        <v>1</v>
      </c>
      <c r="B145" s="34" t="s">
        <v>93</v>
      </c>
      <c r="C145" s="35">
        <v>5</v>
      </c>
      <c r="D145" s="36">
        <v>6</v>
      </c>
      <c r="E145" s="5">
        <v>0</v>
      </c>
      <c r="F145" s="24" t="s">
        <v>71</v>
      </c>
      <c r="G145" s="37" t="s">
        <v>72</v>
      </c>
      <c r="H145" s="30">
        <f t="shared" ref="H145:H146" si="44">I145+J145</f>
        <v>75</v>
      </c>
      <c r="I145" s="30">
        <v>30</v>
      </c>
      <c r="J145" s="30">
        <v>45</v>
      </c>
      <c r="K145" s="5">
        <v>4</v>
      </c>
      <c r="L145" s="5">
        <v>0</v>
      </c>
      <c r="M145" s="5">
        <v>0</v>
      </c>
    </row>
    <row r="146" spans="1:13" x14ac:dyDescent="0.25">
      <c r="A146" s="5">
        <v>2</v>
      </c>
      <c r="B146" s="34" t="s">
        <v>94</v>
      </c>
      <c r="C146" s="35">
        <v>5</v>
      </c>
      <c r="D146" s="36">
        <v>3.5</v>
      </c>
      <c r="E146" s="5">
        <v>3.5</v>
      </c>
      <c r="F146" s="24" t="s">
        <v>67</v>
      </c>
      <c r="G146" s="22" t="s">
        <v>72</v>
      </c>
      <c r="H146" s="30">
        <f t="shared" si="44"/>
        <v>45</v>
      </c>
      <c r="I146" s="31">
        <v>0</v>
      </c>
      <c r="J146" s="31">
        <v>45</v>
      </c>
      <c r="K146" s="5">
        <v>2</v>
      </c>
      <c r="L146" s="5">
        <v>0</v>
      </c>
      <c r="M146" s="5">
        <v>0</v>
      </c>
    </row>
    <row r="147" spans="1:13" x14ac:dyDescent="0.25">
      <c r="A147" s="104" t="s">
        <v>17</v>
      </c>
      <c r="B147" s="105"/>
      <c r="C147" s="106"/>
      <c r="D147" s="5">
        <f>SUM(D145:D146)</f>
        <v>9.5</v>
      </c>
      <c r="E147" s="5" t="s">
        <v>75</v>
      </c>
      <c r="F147" s="5" t="s">
        <v>75</v>
      </c>
      <c r="G147" s="5" t="s">
        <v>75</v>
      </c>
      <c r="H147" s="32">
        <f t="shared" ref="H147:M147" si="45">SUM(H145:H146)</f>
        <v>120</v>
      </c>
      <c r="I147" s="32">
        <f t="shared" si="45"/>
        <v>30</v>
      </c>
      <c r="J147" s="32">
        <f t="shared" si="45"/>
        <v>90</v>
      </c>
      <c r="K147" s="32">
        <f t="shared" si="45"/>
        <v>6</v>
      </c>
      <c r="L147" s="32">
        <f t="shared" si="45"/>
        <v>0</v>
      </c>
      <c r="M147" s="32">
        <f t="shared" si="45"/>
        <v>0</v>
      </c>
    </row>
    <row r="148" spans="1:13" x14ac:dyDescent="0.25">
      <c r="A148" s="104" t="s">
        <v>18</v>
      </c>
      <c r="B148" s="105"/>
      <c r="C148" s="106"/>
      <c r="D148" s="5">
        <f>SUM(E145:E146)</f>
        <v>3.5</v>
      </c>
      <c r="E148" s="5" t="s">
        <v>75</v>
      </c>
      <c r="F148" s="5" t="s">
        <v>75</v>
      </c>
      <c r="G148" s="5" t="s">
        <v>75</v>
      </c>
      <c r="H148" s="5">
        <v>45</v>
      </c>
      <c r="I148" s="5">
        <v>0</v>
      </c>
      <c r="J148" s="5">
        <v>45</v>
      </c>
      <c r="K148" s="5">
        <v>0</v>
      </c>
      <c r="L148" s="5">
        <v>0</v>
      </c>
      <c r="M148" s="5">
        <v>0</v>
      </c>
    </row>
    <row r="149" spans="1:13" x14ac:dyDescent="0.25">
      <c r="A149" s="104" t="s">
        <v>19</v>
      </c>
      <c r="B149" s="105"/>
      <c r="C149" s="106"/>
      <c r="D149" s="5">
        <v>0</v>
      </c>
      <c r="E149" s="5" t="s">
        <v>75</v>
      </c>
      <c r="F149" s="5" t="s">
        <v>75</v>
      </c>
      <c r="G149" s="5" t="s">
        <v>75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</row>
    <row r="150" spans="1:13" x14ac:dyDescent="0.25">
      <c r="A150" s="128" t="s">
        <v>22</v>
      </c>
      <c r="B150" s="107"/>
      <c r="C150" s="107"/>
      <c r="D150" s="107"/>
      <c r="E150" s="107"/>
      <c r="F150" s="107"/>
      <c r="G150" s="107"/>
      <c r="H150" s="107"/>
      <c r="I150" s="107"/>
      <c r="J150" s="107"/>
      <c r="K150" s="91"/>
      <c r="L150" s="91"/>
      <c r="M150" s="92"/>
    </row>
    <row r="151" spans="1:13" x14ac:dyDescent="0.25">
      <c r="A151" s="5">
        <v>1</v>
      </c>
      <c r="B151" s="39" t="s">
        <v>109</v>
      </c>
      <c r="C151" s="42">
        <v>5</v>
      </c>
      <c r="D151" s="42">
        <v>4.5</v>
      </c>
      <c r="E151" s="5">
        <v>0</v>
      </c>
      <c r="F151" s="37" t="s">
        <v>71</v>
      </c>
      <c r="G151" s="5" t="s">
        <v>73</v>
      </c>
      <c r="H151" s="37">
        <f t="shared" ref="H151:H156" si="46">I151+J151</f>
        <v>60</v>
      </c>
      <c r="I151" s="37">
        <v>30</v>
      </c>
      <c r="J151" s="37">
        <v>30</v>
      </c>
      <c r="K151" s="38">
        <v>4</v>
      </c>
      <c r="L151" s="5">
        <v>0</v>
      </c>
      <c r="M151" s="5">
        <v>0</v>
      </c>
    </row>
    <row r="152" spans="1:13" x14ac:dyDescent="0.25">
      <c r="A152" s="5" t="s">
        <v>143</v>
      </c>
      <c r="B152" s="41" t="s">
        <v>155</v>
      </c>
      <c r="C152" s="40"/>
      <c r="D152" s="40"/>
      <c r="E152" s="5"/>
      <c r="F152" s="37"/>
      <c r="G152" s="5"/>
      <c r="H152" s="37"/>
      <c r="I152" s="37"/>
      <c r="J152" s="37"/>
      <c r="K152" s="38"/>
      <c r="L152" s="5"/>
      <c r="M152" s="5"/>
    </row>
    <row r="153" spans="1:13" x14ac:dyDescent="0.25">
      <c r="A153" s="5" t="s">
        <v>144</v>
      </c>
      <c r="B153" s="39" t="s">
        <v>156</v>
      </c>
      <c r="C153" s="40"/>
      <c r="D153" s="40"/>
      <c r="E153" s="5"/>
      <c r="F153" s="37"/>
      <c r="G153" s="5"/>
      <c r="H153" s="37"/>
      <c r="I153" s="37"/>
      <c r="J153" s="37"/>
      <c r="K153" s="38"/>
      <c r="L153" s="5"/>
      <c r="M153" s="5"/>
    </row>
    <row r="154" spans="1:13" x14ac:dyDescent="0.25">
      <c r="A154" s="5">
        <v>2</v>
      </c>
      <c r="B154" s="39" t="s">
        <v>110</v>
      </c>
      <c r="C154" s="40">
        <v>5</v>
      </c>
      <c r="D154" s="40">
        <v>6</v>
      </c>
      <c r="E154" s="5">
        <v>0</v>
      </c>
      <c r="F154" s="37" t="s">
        <v>71</v>
      </c>
      <c r="G154" s="5" t="s">
        <v>73</v>
      </c>
      <c r="H154" s="37">
        <f t="shared" si="46"/>
        <v>75</v>
      </c>
      <c r="I154" s="37">
        <v>30</v>
      </c>
      <c r="J154" s="37">
        <v>45</v>
      </c>
      <c r="K154" s="38">
        <v>4</v>
      </c>
      <c r="L154" s="5">
        <v>0</v>
      </c>
      <c r="M154" s="5">
        <v>0</v>
      </c>
    </row>
    <row r="155" spans="1:13" x14ac:dyDescent="0.25">
      <c r="A155" s="5">
        <v>3</v>
      </c>
      <c r="B155" s="44" t="s">
        <v>112</v>
      </c>
      <c r="C155" s="24">
        <v>5</v>
      </c>
      <c r="D155" s="24">
        <v>3</v>
      </c>
      <c r="E155" s="5">
        <v>0</v>
      </c>
      <c r="F155" s="5" t="s">
        <v>67</v>
      </c>
      <c r="G155" s="5" t="s">
        <v>73</v>
      </c>
      <c r="H155" s="37">
        <f t="shared" si="46"/>
        <v>45</v>
      </c>
      <c r="I155" s="37">
        <v>45</v>
      </c>
      <c r="J155" s="37">
        <v>0</v>
      </c>
      <c r="K155" s="38">
        <v>2</v>
      </c>
      <c r="L155" s="5">
        <v>0</v>
      </c>
      <c r="M155" s="5">
        <v>0</v>
      </c>
    </row>
    <row r="156" spans="1:13" x14ac:dyDescent="0.25">
      <c r="A156" s="5">
        <v>4</v>
      </c>
      <c r="B156" s="44" t="s">
        <v>113</v>
      </c>
      <c r="C156" s="24">
        <v>5</v>
      </c>
      <c r="D156" s="24">
        <v>3</v>
      </c>
      <c r="E156" s="5">
        <v>1</v>
      </c>
      <c r="F156" s="5" t="s">
        <v>67</v>
      </c>
      <c r="G156" s="5" t="s">
        <v>73</v>
      </c>
      <c r="H156" s="37">
        <f t="shared" si="46"/>
        <v>45</v>
      </c>
      <c r="I156" s="37">
        <v>0</v>
      </c>
      <c r="J156" s="37">
        <v>45</v>
      </c>
      <c r="K156" s="38">
        <v>2</v>
      </c>
      <c r="L156" s="5">
        <v>0</v>
      </c>
      <c r="M156" s="5">
        <v>0</v>
      </c>
    </row>
    <row r="157" spans="1:13" x14ac:dyDescent="0.25">
      <c r="A157" s="124" t="s">
        <v>17</v>
      </c>
      <c r="B157" s="124"/>
      <c r="C157" s="124"/>
      <c r="D157" s="5">
        <f>SUM(D151:D156)</f>
        <v>16.5</v>
      </c>
      <c r="E157" s="5" t="s">
        <v>75</v>
      </c>
      <c r="F157" s="5" t="s">
        <v>75</v>
      </c>
      <c r="G157" s="5" t="s">
        <v>75</v>
      </c>
      <c r="H157" s="45">
        <f t="shared" ref="H157:M157" si="47">SUM(H151:H156)</f>
        <v>225</v>
      </c>
      <c r="I157" s="45">
        <f t="shared" si="47"/>
        <v>105</v>
      </c>
      <c r="J157" s="45">
        <f t="shared" si="47"/>
        <v>120</v>
      </c>
      <c r="K157" s="45">
        <f t="shared" si="47"/>
        <v>12</v>
      </c>
      <c r="L157" s="45">
        <f t="shared" si="47"/>
        <v>0</v>
      </c>
      <c r="M157" s="45">
        <f t="shared" si="47"/>
        <v>0</v>
      </c>
    </row>
    <row r="158" spans="1:13" x14ac:dyDescent="0.25">
      <c r="A158" s="104" t="s">
        <v>18</v>
      </c>
      <c r="B158" s="105"/>
      <c r="C158" s="106"/>
      <c r="D158" s="5">
        <f>SUM(E151:E156)</f>
        <v>1</v>
      </c>
      <c r="E158" s="5" t="s">
        <v>75</v>
      </c>
      <c r="F158" s="5" t="s">
        <v>75</v>
      </c>
      <c r="G158" s="5" t="s">
        <v>75</v>
      </c>
      <c r="H158" s="45">
        <v>15</v>
      </c>
      <c r="I158" s="45">
        <v>0</v>
      </c>
      <c r="J158" s="5">
        <v>15</v>
      </c>
      <c r="K158" s="5">
        <v>0</v>
      </c>
      <c r="L158" s="5">
        <v>0</v>
      </c>
      <c r="M158" s="5">
        <v>0</v>
      </c>
    </row>
    <row r="159" spans="1:13" x14ac:dyDescent="0.25">
      <c r="A159" s="104" t="s">
        <v>19</v>
      </c>
      <c r="B159" s="105"/>
      <c r="C159" s="106"/>
      <c r="D159" s="5">
        <f>D157</f>
        <v>16.5</v>
      </c>
      <c r="E159" s="5" t="s">
        <v>75</v>
      </c>
      <c r="F159" s="5" t="s">
        <v>75</v>
      </c>
      <c r="G159" s="5" t="s">
        <v>75</v>
      </c>
      <c r="H159" s="5">
        <f>H157</f>
        <v>225</v>
      </c>
      <c r="I159" s="5">
        <f t="shared" ref="I159:M159" si="48">I157</f>
        <v>105</v>
      </c>
      <c r="J159" s="5">
        <f t="shared" si="48"/>
        <v>120</v>
      </c>
      <c r="K159" s="5">
        <f t="shared" si="48"/>
        <v>12</v>
      </c>
      <c r="L159" s="5">
        <f t="shared" si="48"/>
        <v>0</v>
      </c>
      <c r="M159" s="5">
        <f t="shared" si="48"/>
        <v>0</v>
      </c>
    </row>
    <row r="160" spans="1:13" x14ac:dyDescent="0.25">
      <c r="A160" s="90" t="s">
        <v>140</v>
      </c>
      <c r="B160" s="91"/>
      <c r="C160" s="92"/>
      <c r="D160" s="13">
        <f>D141+D147+D157</f>
        <v>30</v>
      </c>
      <c r="E160" s="13" t="s">
        <v>75</v>
      </c>
      <c r="F160" s="13" t="s">
        <v>75</v>
      </c>
      <c r="G160" s="13" t="s">
        <v>75</v>
      </c>
      <c r="H160" s="13">
        <f>H141+H147+H157</f>
        <v>405</v>
      </c>
      <c r="I160" s="13">
        <f t="shared" ref="I160:M160" si="49">I141+I147+I157</f>
        <v>165</v>
      </c>
      <c r="J160" s="13">
        <f t="shared" si="49"/>
        <v>240</v>
      </c>
      <c r="K160" s="13">
        <f t="shared" si="49"/>
        <v>20</v>
      </c>
      <c r="L160" s="13">
        <f t="shared" si="49"/>
        <v>0</v>
      </c>
      <c r="M160" s="13">
        <f t="shared" si="49"/>
        <v>0</v>
      </c>
    </row>
    <row r="162" spans="1:13" x14ac:dyDescent="0.25">
      <c r="A162" s="4" t="s">
        <v>141</v>
      </c>
    </row>
    <row r="163" spans="1:13" s="33" customFormat="1" ht="63.75" customHeight="1" x14ac:dyDescent="0.25">
      <c r="A163" s="95" t="s">
        <v>1</v>
      </c>
      <c r="B163" s="95" t="s">
        <v>2</v>
      </c>
      <c r="C163" s="97" t="s">
        <v>3</v>
      </c>
      <c r="D163" s="97" t="s">
        <v>4</v>
      </c>
      <c r="E163" s="99" t="s">
        <v>5</v>
      </c>
      <c r="F163" s="97" t="s">
        <v>6</v>
      </c>
      <c r="G163" s="99" t="s">
        <v>7</v>
      </c>
      <c r="H163" s="101" t="s">
        <v>8</v>
      </c>
      <c r="I163" s="102"/>
      <c r="J163" s="102"/>
      <c r="K163" s="103"/>
      <c r="L163" s="97" t="s">
        <v>13</v>
      </c>
      <c r="M163" s="97" t="s">
        <v>14</v>
      </c>
    </row>
    <row r="164" spans="1:13" s="33" customFormat="1" ht="96" customHeight="1" x14ac:dyDescent="0.25">
      <c r="A164" s="96"/>
      <c r="B164" s="96"/>
      <c r="C164" s="98"/>
      <c r="D164" s="98"/>
      <c r="E164" s="100"/>
      <c r="F164" s="98"/>
      <c r="G164" s="100"/>
      <c r="H164" s="3" t="s">
        <v>9</v>
      </c>
      <c r="I164" s="1" t="s">
        <v>10</v>
      </c>
      <c r="J164" s="1" t="s">
        <v>11</v>
      </c>
      <c r="K164" s="2" t="s">
        <v>12</v>
      </c>
      <c r="L164" s="98"/>
      <c r="M164" s="98"/>
    </row>
    <row r="165" spans="1:13" s="33" customFormat="1" x14ac:dyDescent="0.25">
      <c r="A165" s="90" t="s">
        <v>15</v>
      </c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2"/>
    </row>
    <row r="166" spans="1:13" x14ac:dyDescent="0.25">
      <c r="A166" s="90" t="s">
        <v>21</v>
      </c>
      <c r="B166" s="91"/>
      <c r="C166" s="91"/>
      <c r="D166" s="91"/>
      <c r="E166" s="91"/>
      <c r="F166" s="107"/>
      <c r="G166" s="107"/>
      <c r="H166" s="107"/>
      <c r="I166" s="107"/>
      <c r="J166" s="107"/>
      <c r="K166" s="107"/>
      <c r="L166" s="107"/>
      <c r="M166" s="108"/>
    </row>
    <row r="167" spans="1:13" x14ac:dyDescent="0.25">
      <c r="A167" s="5">
        <v>1</v>
      </c>
      <c r="B167" s="34" t="s">
        <v>95</v>
      </c>
      <c r="C167" s="35">
        <v>6</v>
      </c>
      <c r="D167" s="36">
        <v>5</v>
      </c>
      <c r="E167" s="5">
        <v>0</v>
      </c>
      <c r="F167" s="24" t="s">
        <v>71</v>
      </c>
      <c r="G167" s="22" t="s">
        <v>72</v>
      </c>
      <c r="H167" s="30">
        <f t="shared" ref="H167" si="50">I167+J167</f>
        <v>60</v>
      </c>
      <c r="I167" s="31">
        <v>30</v>
      </c>
      <c r="J167" s="31">
        <v>30</v>
      </c>
      <c r="K167" s="5">
        <v>4</v>
      </c>
      <c r="L167" s="5">
        <v>0</v>
      </c>
      <c r="M167" s="5">
        <v>0</v>
      </c>
    </row>
    <row r="168" spans="1:13" x14ac:dyDescent="0.25">
      <c r="A168" s="104" t="s">
        <v>17</v>
      </c>
      <c r="B168" s="105"/>
      <c r="C168" s="106"/>
      <c r="D168" s="5">
        <f>SUM(D167:D167)</f>
        <v>5</v>
      </c>
      <c r="E168" s="5" t="s">
        <v>75</v>
      </c>
      <c r="F168" s="5" t="s">
        <v>75</v>
      </c>
      <c r="G168" s="5" t="s">
        <v>75</v>
      </c>
      <c r="H168" s="32">
        <f t="shared" ref="H168:M168" si="51">SUM(H167:H167)</f>
        <v>60</v>
      </c>
      <c r="I168" s="32">
        <f t="shared" si="51"/>
        <v>30</v>
      </c>
      <c r="J168" s="32">
        <f t="shared" si="51"/>
        <v>30</v>
      </c>
      <c r="K168" s="32">
        <f t="shared" si="51"/>
        <v>4</v>
      </c>
      <c r="L168" s="32">
        <f t="shared" si="51"/>
        <v>0</v>
      </c>
      <c r="M168" s="32">
        <f t="shared" si="51"/>
        <v>0</v>
      </c>
    </row>
    <row r="169" spans="1:13" x14ac:dyDescent="0.25">
      <c r="A169" s="104" t="s">
        <v>18</v>
      </c>
      <c r="B169" s="105"/>
      <c r="C169" s="106"/>
      <c r="D169" s="5">
        <f>SUM(E167:E167)</f>
        <v>0</v>
      </c>
      <c r="E169" s="5" t="s">
        <v>75</v>
      </c>
      <c r="F169" s="5" t="s">
        <v>75</v>
      </c>
      <c r="G169" s="5" t="s">
        <v>75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</row>
    <row r="170" spans="1:13" x14ac:dyDescent="0.25">
      <c r="A170" s="104" t="s">
        <v>19</v>
      </c>
      <c r="B170" s="105"/>
      <c r="C170" s="106"/>
      <c r="D170" s="5">
        <v>0</v>
      </c>
      <c r="E170" s="5" t="s">
        <v>75</v>
      </c>
      <c r="F170" s="5" t="s">
        <v>75</v>
      </c>
      <c r="G170" s="5" t="s">
        <v>75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</row>
    <row r="171" spans="1:13" x14ac:dyDescent="0.25">
      <c r="A171" s="128" t="s">
        <v>22</v>
      </c>
      <c r="B171" s="107"/>
      <c r="C171" s="107"/>
      <c r="D171" s="107"/>
      <c r="E171" s="107"/>
      <c r="F171" s="107"/>
      <c r="G171" s="107"/>
      <c r="H171" s="107"/>
      <c r="I171" s="107"/>
      <c r="J171" s="107"/>
      <c r="K171" s="91"/>
      <c r="L171" s="91"/>
      <c r="M171" s="92"/>
    </row>
    <row r="172" spans="1:13" x14ac:dyDescent="0.25">
      <c r="A172" s="5">
        <v>1</v>
      </c>
      <c r="B172" s="39" t="s">
        <v>111</v>
      </c>
      <c r="C172" s="42">
        <v>6</v>
      </c>
      <c r="D172" s="42">
        <v>4</v>
      </c>
      <c r="E172" s="5">
        <v>0</v>
      </c>
      <c r="F172" s="37" t="s">
        <v>71</v>
      </c>
      <c r="G172" s="5" t="s">
        <v>73</v>
      </c>
      <c r="H172" s="37">
        <f t="shared" ref="H172:H177" si="52">I172+J172</f>
        <v>60</v>
      </c>
      <c r="I172" s="37">
        <v>30</v>
      </c>
      <c r="J172" s="37">
        <v>30</v>
      </c>
      <c r="K172" s="38">
        <v>4</v>
      </c>
      <c r="L172" s="5">
        <v>0</v>
      </c>
      <c r="M172" s="5">
        <v>0</v>
      </c>
    </row>
    <row r="173" spans="1:13" x14ac:dyDescent="0.25">
      <c r="A173" s="5" t="s">
        <v>143</v>
      </c>
      <c r="B173" s="39" t="s">
        <v>157</v>
      </c>
      <c r="C173" s="42"/>
      <c r="D173" s="42"/>
      <c r="E173" s="5"/>
      <c r="F173" s="37"/>
      <c r="G173" s="5"/>
      <c r="H173" s="37"/>
      <c r="I173" s="37"/>
      <c r="J173" s="37"/>
      <c r="K173" s="38"/>
      <c r="L173" s="5"/>
      <c r="M173" s="5"/>
    </row>
    <row r="174" spans="1:13" x14ac:dyDescent="0.25">
      <c r="A174" s="5" t="s">
        <v>144</v>
      </c>
      <c r="B174" s="43" t="s">
        <v>158</v>
      </c>
      <c r="C174" s="40"/>
      <c r="D174" s="40"/>
      <c r="E174" s="5"/>
      <c r="F174" s="37"/>
      <c r="G174" s="5"/>
      <c r="H174" s="37"/>
      <c r="I174" s="37"/>
      <c r="J174" s="37"/>
      <c r="K174" s="38"/>
      <c r="L174" s="5"/>
      <c r="M174" s="5"/>
    </row>
    <row r="175" spans="1:13" x14ac:dyDescent="0.25">
      <c r="A175" s="5" t="s">
        <v>146</v>
      </c>
      <c r="B175" s="41" t="s">
        <v>159</v>
      </c>
      <c r="C175" s="40"/>
      <c r="D175" s="40"/>
      <c r="E175" s="5"/>
      <c r="F175" s="37"/>
      <c r="G175" s="5"/>
      <c r="H175" s="37"/>
      <c r="I175" s="37"/>
      <c r="J175" s="37"/>
      <c r="K175" s="38"/>
      <c r="L175" s="5"/>
      <c r="M175" s="5"/>
    </row>
    <row r="176" spans="1:13" x14ac:dyDescent="0.25">
      <c r="A176" s="5">
        <v>2</v>
      </c>
      <c r="B176" s="44" t="s">
        <v>114</v>
      </c>
      <c r="C176" s="24">
        <v>6</v>
      </c>
      <c r="D176" s="24">
        <v>2</v>
      </c>
      <c r="E176" s="5">
        <v>0</v>
      </c>
      <c r="F176" s="5" t="s">
        <v>67</v>
      </c>
      <c r="G176" s="5" t="s">
        <v>73</v>
      </c>
      <c r="H176" s="37">
        <f t="shared" si="52"/>
        <v>30</v>
      </c>
      <c r="I176" s="37">
        <v>30</v>
      </c>
      <c r="J176" s="37">
        <v>0</v>
      </c>
      <c r="K176" s="38">
        <v>2</v>
      </c>
      <c r="L176" s="5">
        <v>0</v>
      </c>
      <c r="M176" s="5">
        <v>0</v>
      </c>
    </row>
    <row r="177" spans="1:13" x14ac:dyDescent="0.25">
      <c r="A177" s="5">
        <v>3</v>
      </c>
      <c r="B177" s="44" t="s">
        <v>115</v>
      </c>
      <c r="C177" s="24">
        <v>6</v>
      </c>
      <c r="D177" s="24">
        <v>3</v>
      </c>
      <c r="E177" s="5">
        <v>1</v>
      </c>
      <c r="F177" s="5" t="s">
        <v>67</v>
      </c>
      <c r="G177" s="5" t="s">
        <v>73</v>
      </c>
      <c r="H177" s="37">
        <f t="shared" si="52"/>
        <v>45</v>
      </c>
      <c r="I177" s="37">
        <v>0</v>
      </c>
      <c r="J177" s="37">
        <v>45</v>
      </c>
      <c r="K177" s="38">
        <v>2</v>
      </c>
      <c r="L177" s="5">
        <v>0</v>
      </c>
      <c r="M177" s="5">
        <v>0</v>
      </c>
    </row>
    <row r="178" spans="1:13" x14ac:dyDescent="0.25">
      <c r="A178" s="124" t="s">
        <v>17</v>
      </c>
      <c r="B178" s="124"/>
      <c r="C178" s="124"/>
      <c r="D178" s="5">
        <f>SUM(D172:D177)</f>
        <v>9</v>
      </c>
      <c r="E178" s="5" t="s">
        <v>75</v>
      </c>
      <c r="F178" s="5" t="s">
        <v>75</v>
      </c>
      <c r="G178" s="5" t="s">
        <v>75</v>
      </c>
      <c r="H178" s="45">
        <f t="shared" ref="H178:M178" si="53">SUM(H172:H177)</f>
        <v>135</v>
      </c>
      <c r="I178" s="45">
        <f t="shared" si="53"/>
        <v>60</v>
      </c>
      <c r="J178" s="45">
        <f t="shared" si="53"/>
        <v>75</v>
      </c>
      <c r="K178" s="45">
        <f t="shared" si="53"/>
        <v>8</v>
      </c>
      <c r="L178" s="45">
        <f t="shared" si="53"/>
        <v>0</v>
      </c>
      <c r="M178" s="45">
        <f t="shared" si="53"/>
        <v>0</v>
      </c>
    </row>
    <row r="179" spans="1:13" x14ac:dyDescent="0.25">
      <c r="A179" s="104" t="s">
        <v>18</v>
      </c>
      <c r="B179" s="105"/>
      <c r="C179" s="106"/>
      <c r="D179" s="5">
        <f>SUM(E172:E177)</f>
        <v>1</v>
      </c>
      <c r="E179" s="5" t="s">
        <v>75</v>
      </c>
      <c r="F179" s="5" t="s">
        <v>75</v>
      </c>
      <c r="G179" s="5" t="s">
        <v>75</v>
      </c>
      <c r="H179" s="45">
        <v>15</v>
      </c>
      <c r="I179" s="45">
        <v>0</v>
      </c>
      <c r="J179" s="5">
        <v>15</v>
      </c>
      <c r="K179" s="5">
        <v>0</v>
      </c>
      <c r="L179" s="5">
        <v>0</v>
      </c>
      <c r="M179" s="5">
        <v>0</v>
      </c>
    </row>
    <row r="180" spans="1:13" x14ac:dyDescent="0.25">
      <c r="A180" s="104" t="s">
        <v>19</v>
      </c>
      <c r="B180" s="105"/>
      <c r="C180" s="106"/>
      <c r="D180" s="5">
        <f>D178</f>
        <v>9</v>
      </c>
      <c r="E180" s="5" t="s">
        <v>75</v>
      </c>
      <c r="F180" s="5" t="s">
        <v>75</v>
      </c>
      <c r="G180" s="5" t="s">
        <v>75</v>
      </c>
      <c r="H180" s="5">
        <f>H178</f>
        <v>135</v>
      </c>
      <c r="I180" s="5">
        <f t="shared" ref="I180:M180" si="54">I178</f>
        <v>60</v>
      </c>
      <c r="J180" s="5">
        <f t="shared" si="54"/>
        <v>75</v>
      </c>
      <c r="K180" s="5">
        <f t="shared" si="54"/>
        <v>8</v>
      </c>
      <c r="L180" s="5">
        <f t="shared" si="54"/>
        <v>0</v>
      </c>
      <c r="M180" s="5">
        <f t="shared" si="54"/>
        <v>0</v>
      </c>
    </row>
    <row r="181" spans="1:13" x14ac:dyDescent="0.25">
      <c r="A181" s="90" t="s">
        <v>23</v>
      </c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2"/>
    </row>
    <row r="182" spans="1:13" x14ac:dyDescent="0.25">
      <c r="A182" s="5">
        <v>1</v>
      </c>
      <c r="B182" s="6" t="s">
        <v>116</v>
      </c>
      <c r="C182" s="5">
        <v>6</v>
      </c>
      <c r="D182" s="46">
        <v>6</v>
      </c>
      <c r="E182" s="46" t="s">
        <v>75</v>
      </c>
      <c r="F182" s="46" t="s">
        <v>118</v>
      </c>
      <c r="G182" s="46" t="s">
        <v>75</v>
      </c>
      <c r="H182" s="46">
        <v>0</v>
      </c>
      <c r="I182" s="46">
        <v>0</v>
      </c>
      <c r="J182" s="46">
        <v>0</v>
      </c>
      <c r="K182" s="46">
        <v>0</v>
      </c>
      <c r="L182" s="46">
        <v>160</v>
      </c>
      <c r="M182" s="46">
        <v>0</v>
      </c>
    </row>
    <row r="183" spans="1:13" x14ac:dyDescent="0.25">
      <c r="A183" s="104" t="s">
        <v>17</v>
      </c>
      <c r="B183" s="105"/>
      <c r="C183" s="106"/>
      <c r="D183" s="46">
        <v>6</v>
      </c>
      <c r="E183" s="46" t="s">
        <v>75</v>
      </c>
      <c r="F183" s="46" t="s">
        <v>75</v>
      </c>
      <c r="G183" s="46" t="s">
        <v>75</v>
      </c>
      <c r="H183" s="46">
        <v>0</v>
      </c>
      <c r="I183" s="46">
        <v>0</v>
      </c>
      <c r="J183" s="46">
        <v>0</v>
      </c>
      <c r="K183" s="46">
        <v>0</v>
      </c>
      <c r="L183" s="46">
        <v>160</v>
      </c>
      <c r="M183" s="46">
        <v>0</v>
      </c>
    </row>
    <row r="184" spans="1:13" x14ac:dyDescent="0.25">
      <c r="A184" s="104" t="s">
        <v>18</v>
      </c>
      <c r="B184" s="105"/>
      <c r="C184" s="106"/>
      <c r="D184" s="46">
        <v>6</v>
      </c>
      <c r="E184" s="46" t="s">
        <v>75</v>
      </c>
      <c r="F184" s="46" t="s">
        <v>75</v>
      </c>
      <c r="G184" s="46" t="s">
        <v>75</v>
      </c>
      <c r="H184" s="46">
        <v>0</v>
      </c>
      <c r="I184" s="46">
        <v>0</v>
      </c>
      <c r="J184" s="46">
        <v>0</v>
      </c>
      <c r="K184" s="46">
        <v>0</v>
      </c>
      <c r="L184" s="46">
        <v>160</v>
      </c>
      <c r="M184" s="46">
        <v>0</v>
      </c>
    </row>
    <row r="185" spans="1:13" x14ac:dyDescent="0.25">
      <c r="A185" s="104" t="s">
        <v>19</v>
      </c>
      <c r="B185" s="105"/>
      <c r="C185" s="106"/>
      <c r="D185" s="46">
        <v>6</v>
      </c>
      <c r="E185" s="46" t="s">
        <v>75</v>
      </c>
      <c r="F185" s="46" t="s">
        <v>75</v>
      </c>
      <c r="G185" s="46" t="s">
        <v>75</v>
      </c>
      <c r="H185" s="46">
        <v>0</v>
      </c>
      <c r="I185" s="46">
        <v>0</v>
      </c>
      <c r="J185" s="46">
        <v>0</v>
      </c>
      <c r="K185" s="46">
        <v>0</v>
      </c>
      <c r="L185" s="46">
        <v>160</v>
      </c>
      <c r="M185" s="46">
        <v>0</v>
      </c>
    </row>
    <row r="186" spans="1:13" x14ac:dyDescent="0.25">
      <c r="A186" s="90" t="s">
        <v>24</v>
      </c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2"/>
    </row>
    <row r="187" spans="1:13" x14ac:dyDescent="0.25">
      <c r="A187" s="5">
        <v>1</v>
      </c>
      <c r="B187" s="89" t="s">
        <v>117</v>
      </c>
      <c r="C187" s="5">
        <v>6</v>
      </c>
      <c r="D187" s="5">
        <v>10</v>
      </c>
      <c r="E187" s="5" t="s">
        <v>75</v>
      </c>
      <c r="F187" s="5" t="s">
        <v>118</v>
      </c>
      <c r="G187" s="5" t="s">
        <v>75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250</v>
      </c>
    </row>
    <row r="188" spans="1:13" x14ac:dyDescent="0.25">
      <c r="A188" s="109" t="s">
        <v>17</v>
      </c>
      <c r="B188" s="110"/>
      <c r="C188" s="111"/>
      <c r="D188" s="5">
        <v>10</v>
      </c>
      <c r="E188" s="5" t="s">
        <v>75</v>
      </c>
      <c r="F188" s="5" t="s">
        <v>75</v>
      </c>
      <c r="G188" s="5" t="s">
        <v>75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250</v>
      </c>
    </row>
    <row r="189" spans="1:13" x14ac:dyDescent="0.25">
      <c r="A189" s="104" t="s">
        <v>18</v>
      </c>
      <c r="B189" s="105"/>
      <c r="C189" s="106"/>
      <c r="D189" s="5" t="s">
        <v>75</v>
      </c>
      <c r="E189" s="5" t="s">
        <v>75</v>
      </c>
      <c r="F189" s="5" t="s">
        <v>75</v>
      </c>
      <c r="G189" s="5" t="s">
        <v>75</v>
      </c>
      <c r="H189" s="5" t="s">
        <v>75</v>
      </c>
      <c r="I189" s="5" t="s">
        <v>75</v>
      </c>
      <c r="J189" s="5" t="s">
        <v>75</v>
      </c>
      <c r="K189" s="5" t="s">
        <v>75</v>
      </c>
      <c r="L189" s="5" t="s">
        <v>75</v>
      </c>
      <c r="M189" s="5" t="s">
        <v>75</v>
      </c>
    </row>
    <row r="190" spans="1:13" x14ac:dyDescent="0.25">
      <c r="A190" s="104" t="s">
        <v>19</v>
      </c>
      <c r="B190" s="105"/>
      <c r="C190" s="106"/>
      <c r="D190" s="5">
        <v>10</v>
      </c>
      <c r="E190" s="5" t="s">
        <v>75</v>
      </c>
      <c r="F190" s="5" t="s">
        <v>75</v>
      </c>
      <c r="G190" s="5" t="s">
        <v>75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250</v>
      </c>
    </row>
    <row r="191" spans="1:13" x14ac:dyDescent="0.25">
      <c r="A191" s="90" t="s">
        <v>142</v>
      </c>
      <c r="B191" s="91"/>
      <c r="C191" s="92"/>
      <c r="D191" s="13">
        <f>D168+D178+D183+D188</f>
        <v>30</v>
      </c>
      <c r="E191" s="13" t="s">
        <v>75</v>
      </c>
      <c r="F191" s="13" t="s">
        <v>75</v>
      </c>
      <c r="G191" s="13" t="s">
        <v>75</v>
      </c>
      <c r="H191" s="13">
        <f>H168+H178+H183+H188</f>
        <v>195</v>
      </c>
      <c r="I191" s="13">
        <f t="shared" ref="I191:M191" si="55">I168+I178+I183+I188</f>
        <v>90</v>
      </c>
      <c r="J191" s="13">
        <f t="shared" si="55"/>
        <v>105</v>
      </c>
      <c r="K191" s="13">
        <f t="shared" si="55"/>
        <v>12</v>
      </c>
      <c r="L191" s="13">
        <f t="shared" si="55"/>
        <v>160</v>
      </c>
      <c r="M191" s="13">
        <f t="shared" si="55"/>
        <v>250</v>
      </c>
    </row>
  </sheetData>
  <mergeCells count="161">
    <mergeCell ref="A171:M171"/>
    <mergeCell ref="A166:M166"/>
    <mergeCell ref="A168:C168"/>
    <mergeCell ref="A169:C169"/>
    <mergeCell ref="A170:C170"/>
    <mergeCell ref="G163:G164"/>
    <mergeCell ref="H163:K163"/>
    <mergeCell ref="L163:L164"/>
    <mergeCell ref="M163:M164"/>
    <mergeCell ref="A165:M165"/>
    <mergeCell ref="A163:A164"/>
    <mergeCell ref="B163:B164"/>
    <mergeCell ref="C163:C164"/>
    <mergeCell ref="D163:D164"/>
    <mergeCell ref="E163:E164"/>
    <mergeCell ref="F163:F164"/>
    <mergeCell ref="A185:C185"/>
    <mergeCell ref="A186:M186"/>
    <mergeCell ref="A188:C188"/>
    <mergeCell ref="A189:C189"/>
    <mergeCell ref="A190:C190"/>
    <mergeCell ref="A191:C191"/>
    <mergeCell ref="A178:C178"/>
    <mergeCell ref="A179:C179"/>
    <mergeCell ref="A180:C180"/>
    <mergeCell ref="A181:M181"/>
    <mergeCell ref="A183:C183"/>
    <mergeCell ref="A184:C184"/>
    <mergeCell ref="A157:C157"/>
    <mergeCell ref="A158:C158"/>
    <mergeCell ref="A160:C160"/>
    <mergeCell ref="A159:C159"/>
    <mergeCell ref="A148:C148"/>
    <mergeCell ref="A149:C149"/>
    <mergeCell ref="A150:M150"/>
    <mergeCell ref="A147:C147"/>
    <mergeCell ref="A144:M144"/>
    <mergeCell ref="A141:C141"/>
    <mergeCell ref="A142:C142"/>
    <mergeCell ref="A143:C143"/>
    <mergeCell ref="M135:M136"/>
    <mergeCell ref="A137:M137"/>
    <mergeCell ref="A138:M138"/>
    <mergeCell ref="D135:D136"/>
    <mergeCell ref="E135:E136"/>
    <mergeCell ref="F135:F136"/>
    <mergeCell ref="G135:G136"/>
    <mergeCell ref="H135:K135"/>
    <mergeCell ref="L135:L136"/>
    <mergeCell ref="A132:C132"/>
    <mergeCell ref="A135:A136"/>
    <mergeCell ref="B135:B136"/>
    <mergeCell ref="C135:C136"/>
    <mergeCell ref="A121:C121"/>
    <mergeCell ref="A122:C122"/>
    <mergeCell ref="A123:M123"/>
    <mergeCell ref="A129:C129"/>
    <mergeCell ref="A130:C130"/>
    <mergeCell ref="A131:C131"/>
    <mergeCell ref="A115:M115"/>
    <mergeCell ref="A120:C120"/>
    <mergeCell ref="M106:M107"/>
    <mergeCell ref="A108:M108"/>
    <mergeCell ref="A109:M109"/>
    <mergeCell ref="A112:C112"/>
    <mergeCell ref="A113:C113"/>
    <mergeCell ref="A114:C114"/>
    <mergeCell ref="D106:D107"/>
    <mergeCell ref="E106:E107"/>
    <mergeCell ref="F106:F107"/>
    <mergeCell ref="G106:G107"/>
    <mergeCell ref="H106:K106"/>
    <mergeCell ref="L106:L107"/>
    <mergeCell ref="A103:C103"/>
    <mergeCell ref="A106:A107"/>
    <mergeCell ref="B106:B107"/>
    <mergeCell ref="C106:C107"/>
    <mergeCell ref="A94:C94"/>
    <mergeCell ref="A95:C95"/>
    <mergeCell ref="A96:M96"/>
    <mergeCell ref="A100:C100"/>
    <mergeCell ref="A101:C101"/>
    <mergeCell ref="A102:C102"/>
    <mergeCell ref="A88:M88"/>
    <mergeCell ref="A93:C93"/>
    <mergeCell ref="M79:M80"/>
    <mergeCell ref="A81:M81"/>
    <mergeCell ref="A82:M82"/>
    <mergeCell ref="A85:C85"/>
    <mergeCell ref="A86:C86"/>
    <mergeCell ref="A87:C87"/>
    <mergeCell ref="D79:D80"/>
    <mergeCell ref="E79:E80"/>
    <mergeCell ref="F79:F80"/>
    <mergeCell ref="G79:G80"/>
    <mergeCell ref="H79:K79"/>
    <mergeCell ref="L79:L80"/>
    <mergeCell ref="A76:C76"/>
    <mergeCell ref="A79:A80"/>
    <mergeCell ref="B79:B80"/>
    <mergeCell ref="C79:C80"/>
    <mergeCell ref="A75:C75"/>
    <mergeCell ref="A68:C68"/>
    <mergeCell ref="A69:C69"/>
    <mergeCell ref="A70:C70"/>
    <mergeCell ref="A71:M71"/>
    <mergeCell ref="A73:C73"/>
    <mergeCell ref="A74:C74"/>
    <mergeCell ref="A60:C60"/>
    <mergeCell ref="A63:M63"/>
    <mergeCell ref="A61:C61"/>
    <mergeCell ref="A62:C62"/>
    <mergeCell ref="A58:M58"/>
    <mergeCell ref="F55:F56"/>
    <mergeCell ref="G55:G56"/>
    <mergeCell ref="H55:K55"/>
    <mergeCell ref="L55:L56"/>
    <mergeCell ref="M55:M56"/>
    <mergeCell ref="A57:M57"/>
    <mergeCell ref="A52:C52"/>
    <mergeCell ref="A55:A56"/>
    <mergeCell ref="B55:B56"/>
    <mergeCell ref="C55:C56"/>
    <mergeCell ref="D55:D56"/>
    <mergeCell ref="E55:E56"/>
    <mergeCell ref="A39:M39"/>
    <mergeCell ref="A41:C41"/>
    <mergeCell ref="A42:C42"/>
    <mergeCell ref="A43:C43"/>
    <mergeCell ref="A49:C49"/>
    <mergeCell ref="A50:C50"/>
    <mergeCell ref="A44:M44"/>
    <mergeCell ref="A51:C51"/>
    <mergeCell ref="A30:C30"/>
    <mergeCell ref="A31:C31"/>
    <mergeCell ref="A32:M32"/>
    <mergeCell ref="A36:C36"/>
    <mergeCell ref="A37:C37"/>
    <mergeCell ref="A38:C38"/>
    <mergeCell ref="A20:M20"/>
    <mergeCell ref="A23:C23"/>
    <mergeCell ref="A24:C24"/>
    <mergeCell ref="A25:C25"/>
    <mergeCell ref="A26:M26"/>
    <mergeCell ref="A29:C29"/>
    <mergeCell ref="F17:F18"/>
    <mergeCell ref="G17:G18"/>
    <mergeCell ref="H17:K17"/>
    <mergeCell ref="L17:L18"/>
    <mergeCell ref="M17:M18"/>
    <mergeCell ref="A19:M19"/>
    <mergeCell ref="A1:M1"/>
    <mergeCell ref="A2:M2"/>
    <mergeCell ref="A5:M5"/>
    <mergeCell ref="A6:M6"/>
    <mergeCell ref="A7:M7"/>
    <mergeCell ref="A17:A18"/>
    <mergeCell ref="B17:B18"/>
    <mergeCell ref="C17:C18"/>
    <mergeCell ref="D17:D18"/>
    <mergeCell ref="E17:E18"/>
  </mergeCells>
  <pageMargins left="0.70866141732283472" right="0.70866141732283472" top="0.74803149606299213" bottom="0.74803149606299213" header="0.31496062992125984" footer="0.31496062992125984"/>
  <pageSetup paperSize="9" scale="4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Plan studiów NM_caly</vt:lpstr>
      <vt:lpstr>wskaźniki sumaryczne NM</vt:lpstr>
      <vt:lpstr>Plan studiów NM_semestry</vt:lpstr>
      <vt:lpstr>Plan studiów MFU</vt:lpstr>
      <vt:lpstr>wskaźniki sumaryczne MFU</vt:lpstr>
      <vt:lpstr>Plan studiów MFU_semestry</vt:lpstr>
      <vt:lpstr>'Plan studiów MFU'!Obszar_wydruku</vt:lpstr>
      <vt:lpstr>'Plan studiów MFU_semestry'!Obszar_wydruku</vt:lpstr>
      <vt:lpstr>'Plan studiów NM_caly'!Obszar_wydruku</vt:lpstr>
      <vt:lpstr>'Plan studiów NM_semestry'!Obszar_wydruku</vt:lpstr>
      <vt:lpstr>'wskaźniki sumaryczne MFU'!Obszar_wydruku</vt:lpstr>
      <vt:lpstr>'wskaźniki sumaryczne NM'!Obszar_wydruku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i.kozlowska</dc:creator>
  <cp:lastModifiedBy>Aleksandra Kiślak-Malinowska</cp:lastModifiedBy>
  <cp:lastPrinted>2019-09-11T05:49:39Z</cp:lastPrinted>
  <dcterms:created xsi:type="dcterms:W3CDTF">2019-02-07T11:21:49Z</dcterms:created>
  <dcterms:modified xsi:type="dcterms:W3CDTF">2020-05-29T09:48:59Z</dcterms:modified>
</cp:coreProperties>
</file>